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80" windowWidth="11355" windowHeight="8700" tabRatio="821" activeTab="0"/>
  </bookViews>
  <sheets>
    <sheet name="รายรับ-รายจ่ายตามข้อบัญญัติ" sheetId="1" r:id="rId1"/>
    <sheet name="รายรับ สูง-ต่ำ" sheetId="2" r:id="rId2"/>
    <sheet name="รายจ่าย 3 ส่วน" sheetId="3" r:id="rId3"/>
    <sheet name="รับ-จ่ายเงินอุดหนุนเฉพาะกิจ" sheetId="4" r:id="rId4"/>
    <sheet name="จ่ายขาดเงินสะสม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<sst xmlns="http://schemas.openxmlformats.org/spreadsheetml/2006/main" count="596" uniqueCount="380">
  <si>
    <t>องค์การบริหารส่วนตำบลควนธานี  อำเภอกันตัง  จังหวัดตรัง</t>
  </si>
  <si>
    <t>รายงานการจ่ายเงินตามข้อบัญญัติงบประมาณรายจ่าย ประจำปีงบประมาณ  พ.ศ.  2554</t>
  </si>
  <si>
    <t>ตั้งแต่วันที่  1  ตุลาคม  2553  ถึงวันที่  31  กรกฎาคม  2554</t>
  </si>
  <si>
    <t>สำนักงานปลัด</t>
  </si>
  <si>
    <t>หมวด/ประเภท</t>
  </si>
  <si>
    <t>งบประมาณ</t>
  </si>
  <si>
    <t>จ่ายจริง</t>
  </si>
  <si>
    <t>รายจ่าย (บาท)</t>
  </si>
  <si>
    <t>(บาท)</t>
  </si>
  <si>
    <t>คงเหลือ (บาท)</t>
  </si>
  <si>
    <t>คงเหลือ</t>
  </si>
  <si>
    <t>หมวดเงินเดือน</t>
  </si>
  <si>
    <t>1. เงินเดือนพนักงานส่วนตำบล</t>
  </si>
  <si>
    <t>2. เงินเดือน/ค่าตอบแทนผู้บริหาร อปท.  (นายกและรองนายก)</t>
  </si>
  <si>
    <t>3. เงินเดือน/ค่าตอบแทนเลขานุการผู้บริหาร</t>
  </si>
  <si>
    <t>4. เงินประจำตำแหน่งนักบริหารงาน อบต.</t>
  </si>
  <si>
    <t>5. เงินเพิ่มค่าครองชีพชั่วคราวพนักงานส่วนตำบล</t>
  </si>
  <si>
    <t>6. เงินเพิ่มต่าง ๆ (เงินปรับวุฒิฯ)</t>
  </si>
  <si>
    <t>หมวดค่าจ้างชั่วคราว</t>
  </si>
  <si>
    <t>1. เงินเดือนหรือเงินที่จ่ายเพิ่มให้แก่พนักงานจ้าง</t>
  </si>
  <si>
    <t>2. เงินเพิ่มค่าครองชีพชั่วคราวพนักงานจ้าง</t>
  </si>
  <si>
    <t>หมวดค่าตอบแทน</t>
  </si>
  <si>
    <t>1. ค่าตอบแทนประธานสภาฯ และสมาชิกสภาฯ</t>
  </si>
  <si>
    <t>2. ค่าเบี้ยประชุม</t>
  </si>
  <si>
    <t>3. ค่าตอบแทนผู้ปฏิบัติราชการอันเป็นประโยชน์แก่ อปท.</t>
  </si>
  <si>
    <t>4. เงินช่วยเหลือการศึกษาบุตร</t>
  </si>
  <si>
    <t xml:space="preserve">5. ค่าเช่าบ้าน </t>
  </si>
  <si>
    <t>6. เงินช่วยเหลือค่ารักษาพยาบาล</t>
  </si>
  <si>
    <t>7. ค่าตอบแทนบุคคลภายนอกในการจัดเก็บข้อมูล ***</t>
  </si>
  <si>
    <t>8. ค่าตอบแทนในการปฏิบัติงานนอกเวลาราชการ</t>
  </si>
  <si>
    <t>9. เงินประโยชน์ตอบแทนอื่นสำหรับพนักงานส่วนท้องถิ่นเป็นกรณีพิเศษ</t>
  </si>
  <si>
    <t>หมวดค่าใช้สอย</t>
  </si>
  <si>
    <t>1. รายจ่ายเพื่อให้ได้มาซึ่งบริการ</t>
  </si>
  <si>
    <t xml:space="preserve">2. รายจ่ายเพื่อบำรุงรักษาซ่อมแซมทรัพย์สิน </t>
  </si>
  <si>
    <t>3. รายจ่ายเกี่ยวกับการรับรองและพิธีการ  แยกเป็น</t>
  </si>
  <si>
    <t xml:space="preserve">     - ค่ารับรองในการต้อนรับบุคคลหรือคณะบุคคล</t>
  </si>
  <si>
    <t xml:space="preserve">     - ค่าเลี้ยงรับรองในการประชุมสภาท้องถิ่นหรือคณะกรรมการฯ</t>
  </si>
  <si>
    <t xml:space="preserve">     - โครงการจัดงานประเพณีชักพระแข่งเรือยาว</t>
  </si>
  <si>
    <t xml:space="preserve">     - โครงการจัดงานวันสงกรานต์ รดน้ำผู้สูงอายุ ***</t>
  </si>
  <si>
    <t xml:space="preserve">     - โครงการจัดกิจกรรมวันอาสาฬหบูชาและวันเข้าพรรษา ***</t>
  </si>
  <si>
    <t xml:space="preserve">     - ค่าใช้จ่ายในการประดับธงและตราสัญลักษณ์</t>
  </si>
  <si>
    <t xml:space="preserve">     - ค่าใช้จ่ายในการจัดกิจกรรมในวันสำคัญของราชการและศาสนา</t>
  </si>
  <si>
    <t>- 2 -</t>
  </si>
  <si>
    <t>4. รายจ่ายเกี่ยวกับการปฏิบัติราชการที่ไม่เข้าลักษณะรายจ่ายหมวดอื่น แยกเป็น</t>
  </si>
  <si>
    <t xml:space="preserve">     - ค่าใช้จ่ายในการเดินทางไปราชการ</t>
  </si>
  <si>
    <t xml:space="preserve">     - ค่าของขวัญ ของรางวัล</t>
  </si>
  <si>
    <t xml:space="preserve">     - ค่าพวงมาลัย ช่อดอกไม้ กระเช้าดอกไม้ และพวงมาลาฯ</t>
  </si>
  <si>
    <t xml:space="preserve">     - โครงการสนับสนุนส่งเสริมการแข่งขันกีฬาทุกระดับ</t>
  </si>
  <si>
    <t xml:space="preserve">     - โครงการสนับสนุนส่งเสริมการแข่งขันกีฬาทุกระดับ ***</t>
  </si>
  <si>
    <t xml:space="preserve">     - โครงการจัดงานวันเด็กแห่งชาติ ***</t>
  </si>
  <si>
    <t xml:space="preserve">     - โครงการชุมชนร่วมใจแก้ไขปัญหาอาชญากรรม </t>
  </si>
  <si>
    <t xml:space="preserve">     - โครงการรณรงค์ป้องกันโรคพิษสุนัขบ้า ***</t>
  </si>
  <si>
    <t xml:space="preserve">     - โครงการแก้ไขปัญหายาเสพติด ***</t>
  </si>
  <si>
    <t xml:space="preserve">     - โครงการจ้างนักเรียนนักศึกษาทำงานช่วงปิดภาคเรียนเพื่อแก้ปัญหาสังคม ***</t>
  </si>
  <si>
    <t xml:space="preserve">     - โครงการส่งเสริมและสนับสนุนกิจกรรมเวทีประชาคมหมู่บ้านและตำบล</t>
  </si>
  <si>
    <t xml:space="preserve">     - โครงการส่งเสริมและสนับสนุนการเลือกตั้งทุกระดับ ***</t>
  </si>
  <si>
    <t xml:space="preserve">     - โครงการปรับปรุงสภาพภูมิทัศน์และทัศนียภาพ ***</t>
  </si>
  <si>
    <t xml:space="preserve">     - โครงการจัดฝึกอบรมและศึกษาดูงาน ***</t>
  </si>
  <si>
    <t xml:space="preserve">     - โครงการส่งเสริมและสนับสนุนกลุ่มอาชีพตามแนวทางเศรษฐกิจพอเพียง ***</t>
  </si>
  <si>
    <t xml:space="preserve">     - โครงการฝึกอบรมทบทวน อปพร. ***</t>
  </si>
  <si>
    <t xml:space="preserve">     - โครงการจัดทำป้ายและสื่อประชาสัมพันธ์ ***</t>
  </si>
  <si>
    <t xml:space="preserve">     - โครงกาจัดงานประเพณีลอยกระทง</t>
  </si>
  <si>
    <t xml:space="preserve">     - โครงการป้องกันและช่วยเหลือบรรเทาสาธารณภัย ***</t>
  </si>
  <si>
    <t xml:space="preserve">     - โครงการเฉลิมพะรเกียรติแม่ของแผ่นดินฯ *** </t>
  </si>
  <si>
    <t xml:space="preserve">     - โครงการถนนสวยด้วย อบต. ***</t>
  </si>
  <si>
    <t xml:space="preserve">     - โครงการจัดงานสมโภชศาลหลักเมืองตรัง ***</t>
  </si>
  <si>
    <t xml:space="preserve">     - โครงการเสริมสร้างความรู้เกี่ยวกับประชาธิปไตยฯ ***</t>
  </si>
  <si>
    <t xml:space="preserve">     - โครงการสนับสนุนการดำเนินการการแก้ไขปัญหาความยากจน ***</t>
  </si>
  <si>
    <t xml:space="preserve">     - โครงการบ้านท้องถิ่นไทยเทิดไท้องค์ราชัน 84 พรรษา ***</t>
  </si>
  <si>
    <t xml:space="preserve">     - โครงการสนับสนุนการปฏิบัติหน้าที่ของ อปพร. </t>
  </si>
  <si>
    <t xml:space="preserve">     - โครงการจัดซื้ออุปกรณ์ เครื่องมือสำหรับงานป้องกันฯ ***</t>
  </si>
  <si>
    <t xml:space="preserve">     - โครงการพัฒนาระบบจารจรภายในตำบล ***</t>
  </si>
  <si>
    <t xml:space="preserve">     - โครงการส่งเสริมสนับสนุนศิลปการแสดงท้องถิ่น ***</t>
  </si>
  <si>
    <t>***</t>
  </si>
  <si>
    <t xml:space="preserve">     - โครงการสนับสนุนและส่งเสริมการจัดตั้งธนาคารขยะฯ ***</t>
  </si>
  <si>
    <t>- 3 -</t>
  </si>
  <si>
    <t>หมวดค่าวัสดุ</t>
  </si>
  <si>
    <t>1. ค่าวัสดุสำนักงาน</t>
  </si>
  <si>
    <t xml:space="preserve">2. ค่าวัสดุไฟฟ้าและวิทยุ </t>
  </si>
  <si>
    <t xml:space="preserve">3. ค่าวัสดุโฆษณาและเผยแพร่ประชาสัมพันธ์ </t>
  </si>
  <si>
    <t>4. ค่าวัสดุคอมพิวเตอร์</t>
  </si>
  <si>
    <t>5. ค่าวัสดุเครื่องบริโภค</t>
  </si>
  <si>
    <t>6. ค่าวัสดุงานบ้านงานครัว ***</t>
  </si>
  <si>
    <t>7. ค่าวัสดุเชื้อเพลิงและหล่อลื่น</t>
  </si>
  <si>
    <t>8. ค่าวัสดุยานพาหนะและขนส่ง ***</t>
  </si>
  <si>
    <t>9. ค่าวัสดุยานพาหนะและขนส่ง</t>
  </si>
  <si>
    <t>10. ค่าวัสดุกีฬา ***</t>
  </si>
  <si>
    <t xml:space="preserve">11. ค่าวัสดุก่อสร้าง </t>
  </si>
  <si>
    <t>12. ค่าวัสดุอื่น ๆ  (อาหารเสริม (นม) โรงเรียน) ***</t>
  </si>
  <si>
    <t>13. ค่าวัสดุอื่น ๆ ***</t>
  </si>
  <si>
    <t>หมวดสาธารณูปโภค</t>
  </si>
  <si>
    <t>1. ค่าไฟฟ้า</t>
  </si>
  <si>
    <t xml:space="preserve">     - ค่าไฟฟ้าสำนักงาน หอกระจายข่าว และศาลหลักเมืองตรัง</t>
  </si>
  <si>
    <t xml:space="preserve">     - ค่าไฟฟ้ากิจการประปา</t>
  </si>
  <si>
    <t>2. ค่าโทรศัพท์</t>
  </si>
  <si>
    <t>3. ค่าไปรษณีย์ ค่าโทรเลข ค่าธนาณัติ ฯลฯ</t>
  </si>
  <si>
    <t>4. ค่าบริการทางด้านโทรคมนาคม</t>
  </si>
  <si>
    <t>5. ค่าน้ำประปา</t>
  </si>
  <si>
    <t>หมวดเงินอุดหนุน</t>
  </si>
  <si>
    <t>1. เงินอุดหนุนองค์กรปกครองส่วนท้องถิ่นอื่น</t>
  </si>
  <si>
    <t xml:space="preserve">    (1) อุดหนุนองค์การบริหารส่วนตำบลบางสัก ***</t>
  </si>
  <si>
    <t xml:space="preserve">    (2) อุดหนุนองค์การบริหารส่วนตำบลคลองลุ ***</t>
  </si>
  <si>
    <t>2. เงินอุดหนุนส่วนราชการ องค์กรเอกชน หรือกิจกรรมฯ</t>
  </si>
  <si>
    <t xml:space="preserve">    (1) อุดหนุนที่ทำการปกครองอำเภอกันตัง (โรคเอดส์) ***</t>
  </si>
  <si>
    <t xml:space="preserve">    (2) อุดหนุนสภาวัฒนธรรมอำเภอกันตัง (วันแม่แห่งชาติ) ***</t>
  </si>
  <si>
    <t xml:space="preserve">    (3) อุดหนุนชมรมผู้สูงอายุตำบลควนธานี ***</t>
  </si>
  <si>
    <t xml:space="preserve">    (4) อุดหนุนศูนย์พัฒนากีฬาประจำหมู่บ้าน ***</t>
  </si>
  <si>
    <t xml:space="preserve">    (5) อุดหนุนศูนย์พัฒนากีฬาประจำตำบล ***</t>
  </si>
  <si>
    <t xml:space="preserve">    (6) อุดหนุนโครงการอาหารกลางวันโรงเรียน ***</t>
  </si>
  <si>
    <t>- 4 -</t>
  </si>
  <si>
    <t xml:space="preserve">    (7) อุดหนุนการบริการด้านสาธารณสุข ***</t>
  </si>
  <si>
    <t xml:space="preserve">    (8) อุดหนุนศูนย์พัฒนาครอบครัวและเครือข่ายพัฒนาสังคมฯ ***</t>
  </si>
  <si>
    <t xml:space="preserve">    (9) อุดหนุนเหล่ากาดชาดจังหวัดตรัง ***</t>
  </si>
  <si>
    <t>หมวดรายจ่ายอื่น</t>
  </si>
  <si>
    <t>1. ค่าจ้างที่ปรึกษาซึ่งไม่เกี่ยวกับครุภัณฑ์ หรือสิ่งก่อสร้างฯ ***</t>
  </si>
  <si>
    <t>หมวดครุภัณฑ์</t>
  </si>
  <si>
    <t>1. ครุภัณฑ์สำนักงาน</t>
  </si>
  <si>
    <t xml:space="preserve">    - ค่าโต๊ะกราบ จำนวน 1 ชุด ***</t>
  </si>
  <si>
    <t xml:space="preserve">    - ค่าแท่นกล่าวรายงาน (โพเดียม) จำนวน 1 ชุด ***</t>
  </si>
  <si>
    <t xml:space="preserve">    - ค่าชุดรับแขก จำนวน 1 ชุด ***</t>
  </si>
  <si>
    <t xml:space="preserve">    - ค่าเก้าอี้ทำงานระดับ 7-9 จำนวน 3 ชุด ***</t>
  </si>
  <si>
    <t xml:space="preserve">    - ค่าเก้าอี้ทำงานระดับ 3-6 จำนวน 1 ชุด ***</t>
  </si>
  <si>
    <t>2. ครุภัณฑ์คอมพิวเตอร์</t>
  </si>
  <si>
    <t xml:space="preserve">    - ค่าจอแสดงภาพคอมพิวเตอร์ LCD หรือดีกว่า จำนวน 2 ชุด ***</t>
  </si>
  <si>
    <t>3. ครุภัณฑ์งานบ้านงานครัว</t>
  </si>
  <si>
    <t xml:space="preserve">    - ค่าม่านพร้อมอุปกรณ์ จำนวน 1 ชุด ***</t>
  </si>
  <si>
    <t>4. ครุภัณฑ์อื่น</t>
  </si>
  <si>
    <t xml:space="preserve">    - ค่าเครื่องโซ่เลื่อยยนต์ ขนาด 5.3 แรงม้า จำนวน 1 เครื่อง ***</t>
  </si>
  <si>
    <t>หมวดที่ดินและสิ่งก่อสร้าง</t>
  </si>
  <si>
    <t>1. โครงการปรับปรุงมัสยิดบ้านยางหมากน้อย หมู่ที่ 6 ***</t>
  </si>
  <si>
    <t>2. โครงการปรับปรุงต่อเติมอาคารสำนักงานที่ทำการ อบต. ***</t>
  </si>
  <si>
    <t>รวมทั้งสิ้น</t>
  </si>
  <si>
    <t>ส่วนการคลัง</t>
  </si>
  <si>
    <t xml:space="preserve"> เงินเดือนพนักงาน</t>
  </si>
  <si>
    <t>2. เงินเพิ่มค่าครองชีพชั่วคราวพนักงานส่วนตำบล</t>
  </si>
  <si>
    <t>3. เงินเพิ่มต่าง ๆ (เงินปรับวุฒิฯ)</t>
  </si>
  <si>
    <t>1. ค่าตอบแทนผู้ปฏิบัติราชการอันเป็นประโยชน์แก่ อปท.</t>
  </si>
  <si>
    <t>2. ค่าตอบแทนการปฏิบัติงานนอกเวลาราชการ</t>
  </si>
  <si>
    <t>3. ค่าเช่าบ้าน</t>
  </si>
  <si>
    <t>5. เงินช่วยเหลือค่ารักษาพยาบาล</t>
  </si>
  <si>
    <t>6. เงินประโยชน์ตอบแทนอื่นสำหรับพนักงานส่วนท้องถิ่นเป็นกรณีพิเศษ</t>
  </si>
  <si>
    <t>2. รายจ่ายเพื่อบำรุงรักษาหรือซ่อมแซมทรัพย์สิน</t>
  </si>
  <si>
    <t xml:space="preserve">3. รายจ่ายเกี่ยวเนื่องกับการปฏิบัติราชการฯ  </t>
  </si>
  <si>
    <t>2. ค่าวัสดุเชื้อเพลิงและหล่อลื่น</t>
  </si>
  <si>
    <t>3. ค่าวัสดุคอมพิวเตอร์</t>
  </si>
  <si>
    <t>หมวดค่าสาธารณูปโภค</t>
  </si>
  <si>
    <t>1. ค่าไปรษณีย์ ค่าโทรเลข ค่าธนาณัติฯ</t>
  </si>
  <si>
    <t>ค่าครุภัณฑ์</t>
  </si>
  <si>
    <t xml:space="preserve">    - ค่าตู้เหล็กเก็บเอสาร ชนิด 2 บาน จำนวน 4 ตู้</t>
  </si>
  <si>
    <t>2. ครุภัณฑ์โฆษณาและเผยแพร่</t>
  </si>
  <si>
    <t xml:space="preserve">    - ค่ากล้องถ่ายภาพนิ่ง ระบบดิจิตอล จำนวน 1 กล้อง</t>
  </si>
  <si>
    <t>3. ครุภัณฑ์คอมพิวเตอร์</t>
  </si>
  <si>
    <t xml:space="preserve">    - ค่าจอแสดงภาพคอมพิวเตอร์ LCD หรือดีกว่า จำนวน 3 ชุด </t>
  </si>
  <si>
    <t>ส่วนโยธา</t>
  </si>
  <si>
    <t>หมวดค่าจ้างประจำ</t>
  </si>
  <si>
    <t>1. ค่าจ้างลูกจ้างประจำ</t>
  </si>
  <si>
    <t>2. เงินเพิ่มค่าครองชีพชั่วคราวลูกจ้างประจำ</t>
  </si>
  <si>
    <t>1. ค่าตอบแทนการปฏิบัติงานนอกเวลาราชการ</t>
  </si>
  <si>
    <t>2. ค่าเช่าบ้าน</t>
  </si>
  <si>
    <t>3. เงินช่วยเหลือการศึกษาบุตร</t>
  </si>
  <si>
    <t>4. เงินช่วยเหลือค่ารักษาพยาบาล</t>
  </si>
  <si>
    <t>5. เงินประโยชน์ตอบแทนอื่นสำหรับพนักงานส่วนท้องถิ่นเป็นกรณีพิเศษ</t>
  </si>
  <si>
    <t>2. รายจ่ายเพื่อบำรุงรักษาซ่อมแซมทรัพย์สิน</t>
  </si>
  <si>
    <t>2. ค่าวัสดุไฟฟ้าและวิทยุ</t>
  </si>
  <si>
    <t>3. ค่าวัสดุก่อสร้าง</t>
  </si>
  <si>
    <t>4. ค่าวัสดุยานพาหนะและขนส่ง</t>
  </si>
  <si>
    <t>5. ค่าวัสดุเชื้อเพลิงและหล่อลื่น</t>
  </si>
  <si>
    <t>6. ค่าวัสดุวิทยาศาสตร์หรือการแพทย์</t>
  </si>
  <si>
    <t>7. ค่าวัสดุเครื่องแต่งกาย</t>
  </si>
  <si>
    <t>8. ค่าวัสดุคอมพิวเตอร์</t>
  </si>
  <si>
    <t xml:space="preserve">- 2 - </t>
  </si>
  <si>
    <t xml:space="preserve">    - ค่าสมทบโครงการก่อสร้างถนนลาดยางสายหน้า วสส. ตรัง -</t>
  </si>
  <si>
    <t xml:space="preserve">       สี่แยกแก้มดำ หมู่ที่ 2  สัดส่วน 40 : 60 ***</t>
  </si>
  <si>
    <t>1. ครุภัณฑ์คอมพิวเตอร์</t>
  </si>
  <si>
    <t xml:space="preserve">    - ค่าจอแสดงภาพคอมพิวเตอร์ LCD หรือดีกว่า จำนวน 1 เครื่อง ***</t>
  </si>
  <si>
    <t xml:space="preserve">    - ค่าเครื่องสำรองไฟ (UPS) จำนวน 1 เครื่อง ***</t>
  </si>
  <si>
    <t xml:space="preserve">    - ค่ากล้องถ่ายภาพนิ่ง ระบบดิจิตอล จำนวน 1 กล้อง ***</t>
  </si>
  <si>
    <t>3. ครุภัณฑ์โรงงาน</t>
  </si>
  <si>
    <t xml:space="preserve">    - ค่าเครื่องเจีย/ตัดแบบมือถือ จำนวน 1 เครื่อง ***</t>
  </si>
  <si>
    <t xml:space="preserve">    - ค่าเครื่องสว่างไฟฟ้าแบบมือถือ จำนวน 1 เครื่อง ***</t>
  </si>
  <si>
    <t xml:space="preserve">    - ค่าเครื่องเชื่อมไฟฟ้า จำนวน 1 เครื่อง ***</t>
  </si>
  <si>
    <t>1. โครงการปรับปรุงถนนสายหัวเครื่อง  หมู่ที่ 1 ***</t>
  </si>
  <si>
    <t>2. โครงการก่อสร้างคูระบายน้ำ คสล. แบบรางตื้นสายในสวน หมู่ที่ 2 ***</t>
  </si>
  <si>
    <t>3. โครงการก่อสร้างคูระบายน้ำ คสล. แบบรางตื้นสายบ่อหลาโอน หมู่ที่ 3 ***</t>
  </si>
  <si>
    <t>4. โครงการก่อสร้างถนน คสล. สายต้นไทร-นานุ้ย หมู่ที่ 4 ***</t>
  </si>
  <si>
    <t>5. โครงการก่อสร้างคูระบายน้ำ คสล. แบบรางตื้น  สายบินหยี หมู่ที่ 5 ***</t>
  </si>
  <si>
    <t>งบกลาง</t>
  </si>
  <si>
    <t>รายจ่ายงบกลาง</t>
  </si>
  <si>
    <t>1. ประเภทรายจ่ายตามข้อผูกพัน</t>
  </si>
  <si>
    <t xml:space="preserve">    1.1 เงินสมทบกองทุนบำเหน็จบำนาญข้าราชการส่วนท้องถิ่น(ก.บ.ท.)</t>
  </si>
  <si>
    <t xml:space="preserve">    1.2 เงินสมทบกองทุนประกันสังคม</t>
  </si>
  <si>
    <t xml:space="preserve">    1.3 เงินสมทบกองทุนหลักประกันสุขภาพ อบต.ควนธานี</t>
  </si>
  <si>
    <t xml:space="preserve">    1.4 เงินสงเคราะห์เบี้ยยังชีพผู้สูงอายุ  </t>
  </si>
  <si>
    <t xml:space="preserve">          -  เงินสงเคราะห์เบี้ยยังชีพผู้สูงอายุ งบประมาณ อบต.</t>
  </si>
  <si>
    <t xml:space="preserve">          -  เงินสงเคราะห์เบี้ยยังชีพผู้สูงอายุ งบประมาณ กรมส่งเสริมฯ ***</t>
  </si>
  <si>
    <t xml:space="preserve">    1.5 เงินสงเคราะห์เบี้ยยังชีพคนพิการ</t>
  </si>
  <si>
    <t xml:space="preserve">          -  เงินสงเคราะห์เบี้ยยังชีพคนพิการ งบประมาณ อบต.</t>
  </si>
  <si>
    <t xml:space="preserve">          -  เงินสงเคราะห์เบี้ยยังชีพคนพิการ งบประมาณ กรมส่งเสริมฯ ***</t>
  </si>
  <si>
    <t>2. ประเภทเงินสำรองจ่าย</t>
  </si>
  <si>
    <t>รวมงบประมาณ</t>
  </si>
  <si>
    <t>รวมจ่ายจริง</t>
  </si>
  <si>
    <t>รายงานการรับ - จ่ายเงินอุดหนุนเฉพาะกิจ   ประจำปีงบประมาณ พ.ศ. 2554</t>
  </si>
  <si>
    <t>จัดสรร (บาท)</t>
  </si>
  <si>
    <t>1. เงินอุดหนุนเฉพาะกิจ-สนับสนุนเบี้ยยังชีพผู้สูงอายุโครงการหลักประกันรายได้</t>
  </si>
  <si>
    <t xml:space="preserve">    ผู้สูงอายุ งวดที่ 1-2 ประจำปีงบประมาณ พ.ศ.2554  (เดือนตุลาคม 53-กรกฎาคม 54)</t>
  </si>
  <si>
    <t xml:space="preserve">    - ประจำเดือนตุลาคม  2553</t>
  </si>
  <si>
    <t xml:space="preserve">    - ประจำเดือนพฤศจิกายน  2553</t>
  </si>
  <si>
    <t xml:space="preserve">    - ประจำเดือนธันวาคม  2553</t>
  </si>
  <si>
    <t xml:space="preserve">    - ประจำเดือนมกราคม  2554</t>
  </si>
  <si>
    <t xml:space="preserve">    - ประจำเดือนกุมภาพันธ์ 2554</t>
  </si>
  <si>
    <t xml:space="preserve">    - ประจำเดือนมีนาคม 2554</t>
  </si>
  <si>
    <t xml:space="preserve">    - ประจำเดือนเมษายน 2554</t>
  </si>
  <si>
    <t xml:space="preserve">    - ประจำเดือนพฤษภาคม 2554</t>
  </si>
  <si>
    <t xml:space="preserve">    - ประจำเดือนมิถุนายน 2554</t>
  </si>
  <si>
    <t xml:space="preserve">    - ประจำเดือนกรกฎาคม 2554</t>
  </si>
  <si>
    <t>2. เงินอุดหนุนเฉพาะกิจ-สนับสนุนส่งเสริมสวัสดิการทางสังคมให้แก่คนพิการ/ทุพพภาพ</t>
  </si>
  <si>
    <t xml:space="preserve">   งวดที่ 1-2 ประจำปีงบประมาณ พ.ศ.2554  (เดือนตุลาคม 2553 - กรกฎาคม 2554)</t>
  </si>
  <si>
    <t>3. เงินอุดหนุนเฉพาะกิจ-สนับสนุนส่งเสริมสวัสดิการทางสังคมให้แก่คนพิการ/ทุพพภาพ</t>
  </si>
  <si>
    <t xml:space="preserve">   งวดที่ 2 ประจำปีงบประมาณ พ.ศ.2553  (เดือนกันยายน 2553)</t>
  </si>
  <si>
    <t>4. เงินอุดหนุนทั่วไปภายใต้แผนปฏิบัติการไทยเข้มแข็ง 2555 (23,000 ล้านบาท)</t>
  </si>
  <si>
    <t xml:space="preserve">    4.1 โครงการจัดซื้ออุปกรณ์ เครื่องมือสำหรับงานป้องกันและบรรเทาสาธารณภัย</t>
  </si>
  <si>
    <t xml:space="preserve">           - ค่าจัดซื้อเลื่อยโซ่ยนต์</t>
  </si>
  <si>
    <t xml:space="preserve">           - ค่าอุปกรณ์ เครื่องมือ (เชือกใยยักษ์ เชือกมะลิลา และกระเป๋ายา)</t>
  </si>
  <si>
    <t xml:space="preserve">    4.2 โครงการรณรงค์และป้องกันไข้เลือดออก</t>
  </si>
  <si>
    <t xml:space="preserve">           - ค่าจัดซื้อน้ำมันเชื้อเพลิง</t>
  </si>
  <si>
    <t xml:space="preserve">           - ค่าจัดซื้อน้ำยาพ่นหมอกควันและสารเคมีกำจัดลูกน้ำยุงลาย</t>
  </si>
  <si>
    <t xml:space="preserve">           - ค่าจ้างทำป้ายไวนิลประชาสัมพันธ์</t>
  </si>
  <si>
    <t xml:space="preserve">           - ค่าจ้างฉีดพ่นหมอกควันภายในตำบล</t>
  </si>
  <si>
    <t>5. เงินอุดหนุนเฉพาะกิจ-โครงการพัฒนาศูนย์ครอบครัวในชุมชน ประจำปี 2554</t>
  </si>
  <si>
    <t xml:space="preserve">                                                                                                  -  2  -</t>
  </si>
  <si>
    <t>6. เงินบริจาคจากการเปิดตู้รับบริจาคศาลหลักเมืองตรัง ประจำปี 2554</t>
  </si>
  <si>
    <t xml:space="preserve">    - ค่าจ้างเหมาระบบไฟฟ้า แสง สี เสียง</t>
  </si>
  <si>
    <t xml:space="preserve">    - ค่ากระแสไฟฟ้า</t>
  </si>
  <si>
    <t xml:space="preserve">    - ค่าจ้างเหมาประกอบอาหารและเครื่องดื่ม</t>
  </si>
  <si>
    <t xml:space="preserve">    - ค่าจ้างพิมพ์แผ่นพับประชาสัมพันธ์</t>
  </si>
  <si>
    <t xml:space="preserve">    - ค่าจ้างประดับตกแต่งสถานที่</t>
  </si>
  <si>
    <t xml:space="preserve">    - ค่าจ้างทำป้ายไวนิลประชาสัมพันธ์</t>
  </si>
  <si>
    <t>7. เงินอุดหนุนเฉพาะกิจ-ค่ากระแสไฟฟ้าโครงการถ่ายโอน หมู่ที่ 1</t>
  </si>
  <si>
    <t>รายละเอียดโครงการ/กิจกรรม  ที่อนุมัติให้จ่ายขาดเงินสะสม  ประจำปีงบประมาณ พ.ศ. 2554</t>
  </si>
  <si>
    <t xml:space="preserve">มติการประชุมสภา อบต. ควนธานี  สมัยประชุมสามัญ  สมัยที่ 1  ประจำปี 2554  </t>
  </si>
  <si>
    <t>ระหว่างวันที่ 1 - 15 กุมภาพันธ์ 2554  ครั้งที่ 2  วันที่ 14 กุมภาพันธ์ 2554</t>
  </si>
  <si>
    <t>ชื่อโครงการ/กิจกรรม</t>
  </si>
  <si>
    <t>อนุมัติ (บาท)</t>
  </si>
  <si>
    <t>1. โครงการก่อสร้างคูระบายน้ำ คสล. แบบรางตื้น  สายในสวน  หมู่ที่ 2</t>
  </si>
  <si>
    <t>2. โครงการก่อสร้างถนน คสล. สายต้นไทร-นานุ้ย หมู่ที่ 4</t>
  </si>
  <si>
    <t>3. โครงการจัดสร้างเต็นท์พิธี  ขนาด 4*8 เมตร  จำนวน 4 หลัง</t>
  </si>
  <si>
    <t>4. โครงการติดตั้งชุดโคมไฟสาธารณะ หมู่ที่ 1 - 6  จำนวนรวม 36 จุด</t>
  </si>
  <si>
    <t>5. โครงการก่อสร้างรั้วที่ทำการ อบต. ควนธานี</t>
  </si>
  <si>
    <t xml:space="preserve">            </t>
  </si>
  <si>
    <t>รายรับจริง  ประจำปีงบประมาณ  พ.ศ.2554</t>
  </si>
  <si>
    <t>รหัสบัญชี</t>
  </si>
  <si>
    <t>ประมาณการ</t>
  </si>
  <si>
    <t>รายรับจริง</t>
  </si>
  <si>
    <t>+</t>
  </si>
  <si>
    <t>สูง</t>
  </si>
  <si>
    <t>-</t>
  </si>
  <si>
    <t>ต่ำ</t>
  </si>
  <si>
    <t>หมวดภาษีอากร</t>
  </si>
  <si>
    <t>0100</t>
  </si>
  <si>
    <t xml:space="preserve"> - ภาษีโรงเรือนและที่ดิน</t>
  </si>
  <si>
    <t>0101</t>
  </si>
  <si>
    <t xml:space="preserve"> - ภาษีบำรุงท้องที่</t>
  </si>
  <si>
    <t>0102</t>
  </si>
  <si>
    <t xml:space="preserve"> - ภาษีป้าย</t>
  </si>
  <si>
    <t>0103</t>
  </si>
  <si>
    <t>หมวดค่าธรรมเนียม ค่าปรับและใบอนุญาต</t>
  </si>
  <si>
    <t>0120</t>
  </si>
  <si>
    <t xml:space="preserve"> - ค่าธรรมเนียมเกี่ยวกับใบอนุญาตการขายสุรา</t>
  </si>
  <si>
    <t>0122</t>
  </si>
  <si>
    <t xml:space="preserve"> - ค่าธรรมเนียมเกี่ยวกับใบอนุญาตการพนัน</t>
  </si>
  <si>
    <t>0123</t>
  </si>
  <si>
    <t xml:space="preserve"> - ค่าธรรมเนียมเกี่ยวกับการควบคุมอาคาร</t>
  </si>
  <si>
    <t>0125</t>
  </si>
  <si>
    <t xml:space="preserve"> - ค่าปรับผู้กระทำผิดกฏหมาย พ.ร.บ. จราจร</t>
  </si>
  <si>
    <t>0137</t>
  </si>
  <si>
    <t xml:space="preserve"> - ค่าปรับการผิดสัญญา</t>
  </si>
  <si>
    <t>0140</t>
  </si>
  <si>
    <t xml:space="preserve"> - ค่าใบอนุญาตเกี่ยวกับการควบคุมอาคาร</t>
  </si>
  <si>
    <t>0146</t>
  </si>
  <si>
    <t xml:space="preserve"> - ค่าธรรมเนียมขออนุญาตใช้น้ำประปา</t>
  </si>
  <si>
    <t>0149</t>
  </si>
  <si>
    <t xml:space="preserve"> - ค่าธรรมเนียมการจดทะเบียนพาณิชย์</t>
  </si>
  <si>
    <t>0150</t>
  </si>
  <si>
    <t>หมวดรายได้จากทรัพย์สิน</t>
  </si>
  <si>
    <t>0200</t>
  </si>
  <si>
    <t xml:space="preserve"> - ดอกเบี้ยเงินฝากธนาคาร</t>
  </si>
  <si>
    <t>0203</t>
  </si>
  <si>
    <t>หมวดรายได้จากสาธารณูปโภคและการพาณิชย์</t>
  </si>
  <si>
    <t>0250</t>
  </si>
  <si>
    <t xml:space="preserve"> - ค่าจำหน่ายน้ำประปา</t>
  </si>
  <si>
    <t>0254</t>
  </si>
  <si>
    <t>หมวดรายได้เบ็ดเตล็ด</t>
  </si>
  <si>
    <t>0300</t>
  </si>
  <si>
    <t xml:space="preserve"> - ค่าขายแบบแปลน</t>
  </si>
  <si>
    <t>0302</t>
  </si>
  <si>
    <t xml:space="preserve"> - ค่ารับรองสำเนาและถ่ายเอกสาร</t>
  </si>
  <si>
    <t>0305</t>
  </si>
  <si>
    <t xml:space="preserve"> - รายได้เบ็ดเตล็ดอื่น ๆ </t>
  </si>
  <si>
    <t>0307</t>
  </si>
  <si>
    <t xml:space="preserve"> - ค่าจัดเก็บขยะมูลฝอย</t>
  </si>
  <si>
    <t>0308</t>
  </si>
  <si>
    <t>หมวดรายได้จากทุน</t>
  </si>
  <si>
    <t>0350</t>
  </si>
  <si>
    <t xml:space="preserve"> - ค่าขายทอดตลาดทรัพย์สิน</t>
  </si>
  <si>
    <t>0351</t>
  </si>
  <si>
    <t>หมวดภาษีจัดสรร</t>
  </si>
  <si>
    <t>1000</t>
  </si>
  <si>
    <t xml:space="preserve"> - ภาษีและค่าธรรมเนียมรถยนต์หรือล้อเลื่อน</t>
  </si>
  <si>
    <t>1001</t>
  </si>
  <si>
    <t xml:space="preserve"> - ภาษีมูลค่าเพิ่ม</t>
  </si>
  <si>
    <t>1002</t>
  </si>
  <si>
    <t xml:space="preserve"> - ภาษีธุรกิจเฉพาะ</t>
  </si>
  <si>
    <t>1004</t>
  </si>
  <si>
    <t xml:space="preserve"> - ภาษีสุรา</t>
  </si>
  <si>
    <t>1005</t>
  </si>
  <si>
    <t xml:space="preserve"> - ภาษีสรรพสามิต</t>
  </si>
  <si>
    <t>1006</t>
  </si>
  <si>
    <t xml:space="preserve"> - ภาคหลวงแร่</t>
  </si>
  <si>
    <t>1010</t>
  </si>
  <si>
    <t xml:space="preserve"> - ภาคหลวงปิโตรเลียม</t>
  </si>
  <si>
    <t>1011</t>
  </si>
  <si>
    <t xml:space="preserve"> - ค่าธรรมเนียมจดทะเบียนสิทธิและนิติกรรมที่ดิน</t>
  </si>
  <si>
    <t>1013</t>
  </si>
  <si>
    <t xml:space="preserve"> - อากรรังนกอีแอ่น</t>
  </si>
  <si>
    <t>1015</t>
  </si>
  <si>
    <t xml:space="preserve"> - ค่าธรรมเนียมน้ำบาดาลและใช้น้ำบาดาล</t>
  </si>
  <si>
    <t>1016</t>
  </si>
  <si>
    <t xml:space="preserve"> - ทรัพยากรธรณี</t>
  </si>
  <si>
    <t>2000</t>
  </si>
  <si>
    <t xml:space="preserve"> - เงินอุดหนุนทั่วไป (อบต.) </t>
  </si>
  <si>
    <t>2002</t>
  </si>
  <si>
    <t>รวมรายรับตามข้อบัญญัติงบประมาณฯ</t>
  </si>
  <si>
    <t>รายรับตามข้อบัญญัติงบประมาณรายจ่าย  ประจำปีงบประมาณ  พ.ศ. 2554</t>
  </si>
  <si>
    <t>รายจ่ายตามข้อบัญญัติงบประมาณรายจ่าย  ประจำปีงบประมาณ  พ.ศ. 2554</t>
  </si>
  <si>
    <t>รหัส</t>
  </si>
  <si>
    <t>รับจริง</t>
  </si>
  <si>
    <t>บัญชี</t>
  </si>
  <si>
    <t xml:space="preserve"> (บาท)</t>
  </si>
  <si>
    <t>ภาษีอากร</t>
  </si>
  <si>
    <t>5000</t>
  </si>
  <si>
    <t>ค่าธรรมเนียม  ค่าปรับและใบอนุญาต</t>
  </si>
  <si>
    <t>รายจ่ายงบกลาง ***</t>
  </si>
  <si>
    <t>6000</t>
  </si>
  <si>
    <t>รายได้จากทรัพย์สิน</t>
  </si>
  <si>
    <t>เงินเดือน</t>
  </si>
  <si>
    <t>5100</t>
  </si>
  <si>
    <t>รายได้จากสาธารณูปโภคและการพาณิชย์</t>
  </si>
  <si>
    <t>ค่าจ้างประจำ</t>
  </si>
  <si>
    <t>5120</t>
  </si>
  <si>
    <t>รายได้เบ็ดเตล็ด</t>
  </si>
  <si>
    <t>ค่าจ้างชั่วคราว</t>
  </si>
  <si>
    <t>5130</t>
  </si>
  <si>
    <t>รายได้จากทุน</t>
  </si>
  <si>
    <t>ค่าตอบแทน</t>
  </si>
  <si>
    <t>5200</t>
  </si>
  <si>
    <t>ภาษีจัดสรร</t>
  </si>
  <si>
    <t>ค่าตอบแทน ***</t>
  </si>
  <si>
    <t>6200</t>
  </si>
  <si>
    <t>เงินอุดหนุน</t>
  </si>
  <si>
    <t>ค่าใช้สอย</t>
  </si>
  <si>
    <t>5250</t>
  </si>
  <si>
    <t>ค่าใช้สอย ***</t>
  </si>
  <si>
    <t>6250</t>
  </si>
  <si>
    <t>ค่าวัสดุ</t>
  </si>
  <si>
    <t>5270</t>
  </si>
  <si>
    <t>ค่าวัสดุ ***</t>
  </si>
  <si>
    <t>6270</t>
  </si>
  <si>
    <t>ค่าสาธารณูปโภค</t>
  </si>
  <si>
    <t>5300</t>
  </si>
  <si>
    <t>เงินอุดหนุน ***</t>
  </si>
  <si>
    <t>5400</t>
  </si>
  <si>
    <t>5450</t>
  </si>
  <si>
    <t>ค่าครุภัณฑ์ ***</t>
  </si>
  <si>
    <t>6450</t>
  </si>
  <si>
    <t>ค่าที่ดินและสิ่งก่อสร้าง ***</t>
  </si>
  <si>
    <t>6500</t>
  </si>
  <si>
    <t>รายจ่ายอื่น ***</t>
  </si>
  <si>
    <t>6550</t>
  </si>
  <si>
    <r>
      <t>หมายเหตุ</t>
    </r>
    <r>
      <rPr>
        <sz val="15"/>
        <rFont val="TH SarabunPSK"/>
        <family val="2"/>
      </rPr>
      <t xml:space="preserve">  ***  จ่ายจากเงินอุดหนุนทั่วไป</t>
    </r>
  </si>
  <si>
    <r>
      <t>หมายเหตุ</t>
    </r>
    <r>
      <rPr>
        <sz val="14"/>
        <rFont val="TH SarabunPSK"/>
        <family val="2"/>
      </rPr>
      <t xml:space="preserve">  ***  จ่ายจากเงินอุดหนุนทั่วไป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</si>
</sst>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_-* #,##0.000_-;\-* #,##0.000_-;_-* &quot;-&quot;??_-;_-@_-"/>
    <numFmt numFmtId="202" formatCode="#,##0.00;[Red]#,##0.00"/>
    <numFmt numFmtId="203" formatCode="#,##0.00_ ;\-#,##0.00\ "/>
    <numFmt numFmtId="204" formatCode="[$-41E]d\ mmmm\ yyyy"/>
    <numFmt numFmtId="205" formatCode="[$-F800]dddd\,\ mmmm\ dd\,\ yyyy"/>
    <numFmt numFmtId="206" formatCode="[$-107041E]d\ mmmm\ yyyy;@"/>
    <numFmt numFmtId="207" formatCode="mmm\-yyyy"/>
    <numFmt numFmtId="208" formatCode="_-* #,##0.0000_-;\-* #,##0.0000_-;_-* &quot;-&quot;??_-;_-@_-"/>
    <numFmt numFmtId="209" formatCode="_-* #,##0.00000_-;\-* #,##0.00000_-;_-* &quot;-&quot;??_-;_-@_-"/>
    <numFmt numFmtId="210" formatCode="#,##0_ ;\-#,##0\ "/>
    <numFmt numFmtId="211" formatCode="#,##0.0"/>
    <numFmt numFmtId="212" formatCode="00000"/>
    <numFmt numFmtId="213" formatCode="&quot;฿&quot;#,##0"/>
    <numFmt numFmtId="214" formatCode="#,##0;[Red]#,##0"/>
  </numFmts>
  <fonts count="19">
    <font>
      <sz val="10"/>
      <name val="Arial"/>
      <family val="0"/>
    </font>
    <font>
      <sz val="14"/>
      <name val="Cordia New"/>
      <family val="0"/>
    </font>
    <font>
      <sz val="8"/>
      <name val="Arial"/>
      <family val="0"/>
    </font>
    <font>
      <b/>
      <sz val="16"/>
      <name val="TH SarabunPSK"/>
      <family val="2"/>
    </font>
    <font>
      <sz val="15"/>
      <name val="TH SarabunPSK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sz val="15"/>
      <color indexed="12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u val="single"/>
      <sz val="15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u val="single"/>
      <sz val="14"/>
      <name val="TH SarabunPSK"/>
      <family val="2"/>
    </font>
    <font>
      <b/>
      <sz val="16"/>
      <color indexed="9"/>
      <name val="TH SarabunPSK"/>
      <family val="2"/>
    </font>
    <font>
      <sz val="15"/>
      <color indexed="9"/>
      <name val="TH SarabunPSK"/>
      <family val="2"/>
    </font>
    <font>
      <b/>
      <sz val="15"/>
      <color indexed="9"/>
      <name val="TH SarabunPSK"/>
      <family val="2"/>
    </font>
    <font>
      <sz val="16"/>
      <color indexed="9"/>
      <name val="TH SarabunPSK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4" fillId="0" borderId="5" xfId="0" applyFont="1" applyBorder="1" applyAlignment="1">
      <alignment/>
    </xf>
    <xf numFmtId="4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43" fontId="4" fillId="0" borderId="5" xfId="15" applyNumberFormat="1" applyFont="1" applyBorder="1" applyAlignment="1">
      <alignment/>
    </xf>
    <xf numFmtId="43" fontId="4" fillId="0" borderId="3" xfId="0" applyNumberFormat="1" applyFont="1" applyBorder="1" applyAlignment="1">
      <alignment horizontal="center"/>
    </xf>
    <xf numFmtId="43" fontId="4" fillId="0" borderId="3" xfId="0" applyNumberFormat="1" applyFont="1" applyFill="1" applyBorder="1" applyAlignment="1">
      <alignment/>
    </xf>
    <xf numFmtId="4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87" fontId="4" fillId="0" borderId="5" xfId="15" applyNumberFormat="1" applyFont="1" applyBorder="1" applyAlignment="1">
      <alignment/>
    </xf>
    <xf numFmtId="0" fontId="8" fillId="0" borderId="3" xfId="0" applyFont="1" applyBorder="1" applyAlignment="1">
      <alignment/>
    </xf>
    <xf numFmtId="0" fontId="4" fillId="0" borderId="4" xfId="0" applyFont="1" applyBorder="1" applyAlignment="1">
      <alignment/>
    </xf>
    <xf numFmtId="43" fontId="4" fillId="0" borderId="4" xfId="15" applyNumberFormat="1" applyFont="1" applyBorder="1" applyAlignment="1">
      <alignment/>
    </xf>
    <xf numFmtId="43" fontId="4" fillId="0" borderId="4" xfId="0" applyNumberFormat="1" applyFont="1" applyBorder="1" applyAlignment="1">
      <alignment horizontal="center"/>
    </xf>
    <xf numFmtId="43" fontId="4" fillId="0" borderId="4" xfId="0" applyNumberFormat="1" applyFont="1" applyFill="1" applyBorder="1" applyAlignment="1">
      <alignment/>
    </xf>
    <xf numFmtId="49" fontId="4" fillId="0" borderId="1" xfId="15" applyNumberFormat="1" applyFont="1" applyBorder="1" applyAlignment="1">
      <alignment horizontal="right"/>
    </xf>
    <xf numFmtId="49" fontId="4" fillId="0" borderId="1" xfId="15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6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43" fontId="4" fillId="0" borderId="3" xfId="15" applyNumberFormat="1" applyFont="1" applyBorder="1" applyAlignment="1">
      <alignment/>
    </xf>
    <xf numFmtId="0" fontId="4" fillId="0" borderId="2" xfId="0" applyFont="1" applyBorder="1" applyAlignment="1">
      <alignment/>
    </xf>
    <xf numFmtId="43" fontId="4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7" fillId="0" borderId="0" xfId="0" applyFont="1" applyAlignment="1">
      <alignment/>
    </xf>
    <xf numFmtId="43" fontId="4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187" fontId="4" fillId="0" borderId="3" xfId="15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3" xfId="0" applyNumberFormat="1" applyFont="1" applyBorder="1" applyAlignment="1">
      <alignment/>
    </xf>
    <xf numFmtId="43" fontId="4" fillId="0" borderId="3" xfId="15" applyFont="1" applyBorder="1" applyAlignment="1">
      <alignment/>
    </xf>
    <xf numFmtId="43" fontId="4" fillId="0" borderId="3" xfId="15" applyFont="1" applyBorder="1" applyAlignment="1">
      <alignment horizontal="center"/>
    </xf>
    <xf numFmtId="43" fontId="4" fillId="0" borderId="4" xfId="15" applyFont="1" applyBorder="1" applyAlignment="1">
      <alignment/>
    </xf>
    <xf numFmtId="43" fontId="4" fillId="0" borderId="4" xfId="15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3" fontId="6" fillId="0" borderId="7" xfId="15" applyNumberFormat="1" applyFont="1" applyBorder="1" applyAlignment="1">
      <alignment/>
    </xf>
    <xf numFmtId="43" fontId="6" fillId="0" borderId="7" xfId="0" applyNumberFormat="1" applyFont="1" applyBorder="1" applyAlignment="1">
      <alignment horizontal="center"/>
    </xf>
    <xf numFmtId="43" fontId="6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/>
    </xf>
    <xf numFmtId="187" fontId="4" fillId="0" borderId="2" xfId="15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188" fontId="4" fillId="0" borderId="3" xfId="15" applyNumberFormat="1" applyFont="1" applyBorder="1" applyAlignment="1">
      <alignment/>
    </xf>
    <xf numFmtId="43" fontId="4" fillId="0" borderId="3" xfId="15" applyNumberFormat="1" applyFont="1" applyFill="1" applyBorder="1" applyAlignment="1">
      <alignment/>
    </xf>
    <xf numFmtId="187" fontId="4" fillId="0" borderId="3" xfId="15" applyNumberFormat="1" applyFont="1" applyFill="1" applyBorder="1" applyAlignment="1">
      <alignment/>
    </xf>
    <xf numFmtId="43" fontId="4" fillId="0" borderId="3" xfId="15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43" fontId="4" fillId="0" borderId="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6" fillId="0" borderId="11" xfId="15" applyNumberFormat="1" applyFont="1" applyBorder="1" applyAlignment="1">
      <alignment/>
    </xf>
    <xf numFmtId="43" fontId="6" fillId="0" borderId="11" xfId="0" applyNumberFormat="1" applyFont="1" applyBorder="1" applyAlignment="1">
      <alignment horizontal="center"/>
    </xf>
    <xf numFmtId="43" fontId="6" fillId="0" borderId="12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43" fontId="6" fillId="0" borderId="2" xfId="0" applyNumberFormat="1" applyFont="1" applyBorder="1" applyAlignment="1">
      <alignment horizontal="center"/>
    </xf>
    <xf numFmtId="43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3" fontId="6" fillId="0" borderId="0" xfId="0" applyNumberFormat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43" fontId="4" fillId="0" borderId="3" xfId="15" applyFont="1" applyBorder="1" applyAlignment="1">
      <alignment horizontal="left"/>
    </xf>
    <xf numFmtId="43" fontId="4" fillId="0" borderId="0" xfId="15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7" xfId="15" applyNumberFormat="1" applyFont="1" applyFill="1" applyBorder="1" applyAlignment="1">
      <alignment/>
    </xf>
    <xf numFmtId="43" fontId="6" fillId="0" borderId="14" xfId="0" applyNumberFormat="1" applyFont="1" applyFill="1" applyBorder="1" applyAlignment="1">
      <alignment horizontal="center"/>
    </xf>
    <xf numFmtId="43" fontId="6" fillId="0" borderId="7" xfId="0" applyNumberFormat="1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3" fontId="6" fillId="0" borderId="7" xfId="15" applyNumberFormat="1" applyFont="1" applyBorder="1" applyAlignment="1">
      <alignment horizontal="center"/>
    </xf>
    <xf numFmtId="43" fontId="6" fillId="0" borderId="15" xfId="0" applyNumberFormat="1" applyFont="1" applyBorder="1" applyAlignment="1">
      <alignment/>
    </xf>
    <xf numFmtId="0" fontId="12" fillId="0" borderId="0" xfId="0" applyFont="1" applyAlignment="1">
      <alignment/>
    </xf>
    <xf numFmtId="49" fontId="3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4" fillId="0" borderId="2" xfId="15" applyFont="1" applyBorder="1" applyAlignment="1">
      <alignment/>
    </xf>
    <xf numFmtId="49" fontId="8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horizontal="left"/>
    </xf>
    <xf numFmtId="49" fontId="12" fillId="0" borderId="5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3" fontId="4" fillId="0" borderId="0" xfId="15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43" fontId="4" fillId="0" borderId="1" xfId="15" applyFont="1" applyBorder="1" applyAlignment="1">
      <alignment/>
    </xf>
    <xf numFmtId="49" fontId="8" fillId="0" borderId="5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3" fontId="3" fillId="0" borderId="7" xfId="15" applyFont="1" applyFill="1" applyBorder="1" applyAlignment="1">
      <alignment/>
    </xf>
    <xf numFmtId="43" fontId="3" fillId="0" borderId="7" xfId="15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0" fontId="4" fillId="0" borderId="3" xfId="0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3" fontId="6" fillId="0" borderId="7" xfId="15" applyFont="1" applyFill="1" applyBorder="1" applyAlignment="1">
      <alignment/>
    </xf>
    <xf numFmtId="43" fontId="6" fillId="0" borderId="7" xfId="15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6" fillId="0" borderId="0" xfId="20" applyNumberFormat="1" applyFont="1" applyBorder="1" applyAlignment="1">
      <alignment horizontal="center"/>
      <protection/>
    </xf>
    <xf numFmtId="0" fontId="6" fillId="0" borderId="1" xfId="20" applyNumberFormat="1" applyFont="1" applyBorder="1" applyAlignment="1">
      <alignment horizontal="center"/>
      <protection/>
    </xf>
    <xf numFmtId="0" fontId="6" fillId="0" borderId="2" xfId="20" applyFont="1" applyBorder="1" applyAlignment="1">
      <alignment horizontal="center" vertical="center"/>
      <protection/>
    </xf>
    <xf numFmtId="43" fontId="6" fillId="0" borderId="8" xfId="15" applyFont="1" applyBorder="1" applyAlignment="1">
      <alignment horizontal="center" vertical="center"/>
    </xf>
    <xf numFmtId="43" fontId="6" fillId="0" borderId="2" xfId="15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43" fontId="6" fillId="0" borderId="9" xfId="15" applyFont="1" applyBorder="1" applyAlignment="1">
      <alignment horizontal="center" vertical="center"/>
    </xf>
    <xf numFmtId="43" fontId="6" fillId="0" borderId="4" xfId="15" applyFont="1" applyBorder="1" applyAlignment="1">
      <alignment horizontal="center"/>
    </xf>
    <xf numFmtId="0" fontId="6" fillId="0" borderId="3" xfId="20" applyFont="1" applyBorder="1" applyAlignment="1">
      <alignment horizontal="left"/>
      <protection/>
    </xf>
    <xf numFmtId="49" fontId="6" fillId="0" borderId="3" xfId="20" applyNumberFormat="1" applyFont="1" applyBorder="1" applyAlignment="1">
      <alignment horizontal="center"/>
      <protection/>
    </xf>
    <xf numFmtId="43" fontId="6" fillId="0" borderId="7" xfId="15" applyFont="1" applyBorder="1" applyAlignment="1">
      <alignment/>
    </xf>
    <xf numFmtId="0" fontId="4" fillId="0" borderId="3" xfId="20" applyFont="1" applyBorder="1" applyAlignment="1">
      <alignment horizontal="left"/>
      <protection/>
    </xf>
    <xf numFmtId="49" fontId="4" fillId="0" borderId="3" xfId="20" applyNumberFormat="1" applyFont="1" applyBorder="1" applyAlignment="1">
      <alignment horizontal="center"/>
      <protection/>
    </xf>
    <xf numFmtId="0" fontId="4" fillId="0" borderId="3" xfId="0" applyFont="1" applyBorder="1" applyAlignment="1">
      <alignment horizontal="center"/>
    </xf>
    <xf numFmtId="0" fontId="4" fillId="0" borderId="4" xfId="20" applyFont="1" applyBorder="1" applyAlignment="1">
      <alignment horizontal="left"/>
      <protection/>
    </xf>
    <xf numFmtId="49" fontId="4" fillId="0" borderId="4" xfId="20" applyNumberFormat="1" applyFont="1" applyBorder="1" applyAlignment="1">
      <alignment horizontal="center"/>
      <protection/>
    </xf>
    <xf numFmtId="0" fontId="6" fillId="0" borderId="3" xfId="20" applyFont="1" applyBorder="1">
      <alignment/>
      <protection/>
    </xf>
    <xf numFmtId="0" fontId="4" fillId="0" borderId="3" xfId="20" applyFont="1" applyBorder="1">
      <alignment/>
      <protection/>
    </xf>
    <xf numFmtId="0" fontId="4" fillId="0" borderId="4" xfId="20" applyFont="1" applyBorder="1">
      <alignment/>
      <protection/>
    </xf>
    <xf numFmtId="0" fontId="4" fillId="0" borderId="4" xfId="0" applyFont="1" applyBorder="1" applyAlignment="1">
      <alignment horizontal="center"/>
    </xf>
    <xf numFmtId="43" fontId="6" fillId="0" borderId="11" xfId="15" applyFont="1" applyBorder="1" applyAlignment="1">
      <alignment/>
    </xf>
    <xf numFmtId="0" fontId="6" fillId="0" borderId="11" xfId="0" applyFont="1" applyBorder="1" applyAlignment="1">
      <alignment horizontal="center"/>
    </xf>
    <xf numFmtId="49" fontId="4" fillId="0" borderId="3" xfId="20" applyNumberFormat="1" applyFont="1" applyBorder="1">
      <alignment/>
      <protection/>
    </xf>
    <xf numFmtId="49" fontId="4" fillId="0" borderId="4" xfId="20" applyNumberFormat="1" applyFont="1" applyBorder="1">
      <alignment/>
      <protection/>
    </xf>
    <xf numFmtId="0" fontId="6" fillId="0" borderId="2" xfId="20" applyFont="1" applyBorder="1">
      <alignment/>
      <protection/>
    </xf>
    <xf numFmtId="0" fontId="6" fillId="0" borderId="7" xfId="20" applyFont="1" applyBorder="1" applyAlignment="1">
      <alignment horizontal="center"/>
      <protection/>
    </xf>
    <xf numFmtId="49" fontId="6" fillId="0" borderId="7" xfId="20" applyNumberFormat="1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49" fontId="4" fillId="0" borderId="0" xfId="20" applyNumberFormat="1" applyFont="1" applyBorder="1" applyAlignment="1">
      <alignment horizontal="center"/>
      <protection/>
    </xf>
    <xf numFmtId="43" fontId="4" fillId="0" borderId="0" xfId="15" applyFont="1" applyAlignment="1">
      <alignment/>
    </xf>
    <xf numFmtId="0" fontId="4" fillId="0" borderId="0" xfId="0" applyFont="1" applyAlignment="1">
      <alignment horizontal="center"/>
    </xf>
    <xf numFmtId="0" fontId="3" fillId="0" borderId="0" xfId="19" applyFont="1" applyAlignment="1">
      <alignment horizontal="center"/>
      <protection/>
    </xf>
    <xf numFmtId="0" fontId="8" fillId="0" borderId="0" xfId="19" applyFont="1">
      <alignment/>
      <protection/>
    </xf>
    <xf numFmtId="0" fontId="12" fillId="0" borderId="0" xfId="19" applyFont="1">
      <alignment/>
      <protection/>
    </xf>
    <xf numFmtId="0" fontId="3" fillId="0" borderId="2" xfId="19" applyFont="1" applyBorder="1" applyAlignment="1">
      <alignment horizontal="center" vertical="center"/>
      <protection/>
    </xf>
    <xf numFmtId="0" fontId="3" fillId="0" borderId="2" xfId="19" applyFont="1" applyBorder="1" applyAlignment="1">
      <alignment horizontal="center" vertical="center"/>
      <protection/>
    </xf>
    <xf numFmtId="0" fontId="3" fillId="0" borderId="2" xfId="19" applyFont="1" applyBorder="1" applyAlignment="1">
      <alignment horizontal="center"/>
      <protection/>
    </xf>
    <xf numFmtId="0" fontId="3" fillId="0" borderId="4" xfId="19" applyFont="1" applyBorder="1" applyAlignment="1">
      <alignment horizontal="center" vertical="center"/>
      <protection/>
    </xf>
    <xf numFmtId="0" fontId="3" fillId="0" borderId="4" xfId="19" applyFont="1" applyBorder="1" applyAlignment="1">
      <alignment horizontal="center" vertical="center"/>
      <protection/>
    </xf>
    <xf numFmtId="0" fontId="3" fillId="0" borderId="4" xfId="19" applyFont="1" applyBorder="1" applyAlignment="1">
      <alignment horizontal="center"/>
      <protection/>
    </xf>
    <xf numFmtId="0" fontId="12" fillId="0" borderId="2" xfId="19" applyFont="1" applyBorder="1">
      <alignment/>
      <protection/>
    </xf>
    <xf numFmtId="49" fontId="12" fillId="0" borderId="2" xfId="19" applyNumberFormat="1" applyFont="1" applyBorder="1" applyAlignment="1">
      <alignment horizontal="center"/>
      <protection/>
    </xf>
    <xf numFmtId="43" fontId="12" fillId="0" borderId="2" xfId="15" applyFont="1" applyBorder="1" applyAlignment="1">
      <alignment/>
    </xf>
    <xf numFmtId="43" fontId="12" fillId="0" borderId="2" xfId="15" applyFont="1" applyBorder="1" applyAlignment="1">
      <alignment horizontal="right"/>
    </xf>
    <xf numFmtId="43" fontId="12" fillId="0" borderId="2" xfId="15" applyFont="1" applyBorder="1" applyAlignment="1">
      <alignment horizontal="center"/>
    </xf>
    <xf numFmtId="43" fontId="12" fillId="0" borderId="2" xfId="15" applyNumberFormat="1" applyFont="1" applyBorder="1" applyAlignment="1">
      <alignment horizontal="right"/>
    </xf>
    <xf numFmtId="0" fontId="12" fillId="0" borderId="3" xfId="19" applyFont="1" applyBorder="1">
      <alignment/>
      <protection/>
    </xf>
    <xf numFmtId="49" fontId="12" fillId="0" borderId="3" xfId="19" applyNumberFormat="1" applyFont="1" applyBorder="1" applyAlignment="1">
      <alignment horizontal="center"/>
      <protection/>
    </xf>
    <xf numFmtId="43" fontId="12" fillId="0" borderId="3" xfId="15" applyFont="1" applyBorder="1" applyAlignment="1">
      <alignment/>
    </xf>
    <xf numFmtId="43" fontId="12" fillId="0" borderId="3" xfId="15" applyFont="1" applyBorder="1" applyAlignment="1">
      <alignment horizontal="right"/>
    </xf>
    <xf numFmtId="43" fontId="12" fillId="0" borderId="3" xfId="15" applyFont="1" applyBorder="1" applyAlignment="1">
      <alignment horizontal="center"/>
    </xf>
    <xf numFmtId="43" fontId="12" fillId="0" borderId="3" xfId="15" applyNumberFormat="1" applyFont="1" applyBorder="1" applyAlignment="1">
      <alignment/>
    </xf>
    <xf numFmtId="43" fontId="12" fillId="0" borderId="3" xfId="15" applyNumberFormat="1" applyFont="1" applyBorder="1" applyAlignment="1">
      <alignment horizontal="right"/>
    </xf>
    <xf numFmtId="0" fontId="12" fillId="0" borderId="4" xfId="19" applyFont="1" applyBorder="1">
      <alignment/>
      <protection/>
    </xf>
    <xf numFmtId="49" fontId="12" fillId="0" borderId="4" xfId="19" applyNumberFormat="1" applyFont="1" applyBorder="1" applyAlignment="1">
      <alignment horizontal="center"/>
      <protection/>
    </xf>
    <xf numFmtId="43" fontId="3" fillId="0" borderId="7" xfId="19" applyNumberFormat="1" applyFont="1" applyBorder="1">
      <alignment/>
      <protection/>
    </xf>
    <xf numFmtId="43" fontId="3" fillId="0" borderId="7" xfId="19" applyNumberFormat="1" applyFont="1" applyBorder="1" applyAlignment="1">
      <alignment horizontal="center"/>
      <protection/>
    </xf>
    <xf numFmtId="43" fontId="8" fillId="0" borderId="0" xfId="19" applyNumberFormat="1" applyFont="1">
      <alignment/>
      <protection/>
    </xf>
    <xf numFmtId="43" fontId="12" fillId="0" borderId="3" xfId="19" applyNumberFormat="1" applyFont="1" applyBorder="1">
      <alignment/>
      <protection/>
    </xf>
    <xf numFmtId="43" fontId="12" fillId="0" borderId="4" xfId="15" applyFont="1" applyBorder="1" applyAlignment="1">
      <alignment/>
    </xf>
    <xf numFmtId="43" fontId="12" fillId="0" borderId="4" xfId="19" applyNumberFormat="1" applyFont="1" applyBorder="1">
      <alignment/>
      <protection/>
    </xf>
    <xf numFmtId="43" fontId="3" fillId="0" borderId="7" xfId="15" applyFont="1" applyBorder="1" applyAlignment="1">
      <alignment/>
    </xf>
    <xf numFmtId="0" fontId="14" fillId="0" borderId="0" xfId="0" applyFont="1" applyAlignment="1">
      <alignment/>
    </xf>
    <xf numFmtId="0" fontId="8" fillId="0" borderId="0" xfId="19" applyFont="1" applyBorder="1">
      <alignment/>
      <protection/>
    </xf>
    <xf numFmtId="0" fontId="3" fillId="0" borderId="0" xfId="19" applyFont="1" applyBorder="1" applyAlignment="1">
      <alignment/>
      <protection/>
    </xf>
    <xf numFmtId="0" fontId="12" fillId="0" borderId="0" xfId="19" applyFont="1" applyBorder="1">
      <alignment/>
      <protection/>
    </xf>
    <xf numFmtId="0" fontId="3" fillId="0" borderId="0" xfId="19" applyFont="1" applyBorder="1" applyAlignment="1">
      <alignment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/>
      <protection/>
    </xf>
    <xf numFmtId="49" fontId="12" fillId="0" borderId="0" xfId="19" applyNumberFormat="1" applyFont="1" applyBorder="1" applyAlignment="1">
      <alignment horizontal="center"/>
      <protection/>
    </xf>
    <xf numFmtId="43" fontId="12" fillId="0" borderId="0" xfId="15" applyFont="1" applyBorder="1" applyAlignment="1">
      <alignment/>
    </xf>
    <xf numFmtId="43" fontId="12" fillId="0" borderId="0" xfId="15" applyFont="1" applyBorder="1" applyAlignment="1">
      <alignment horizontal="right"/>
    </xf>
    <xf numFmtId="43" fontId="12" fillId="0" borderId="0" xfId="15" applyFont="1" applyBorder="1" applyAlignment="1">
      <alignment horizontal="center"/>
    </xf>
    <xf numFmtId="43" fontId="12" fillId="0" borderId="0" xfId="15" applyNumberFormat="1" applyFont="1" applyBorder="1" applyAlignment="1">
      <alignment horizontal="right"/>
    </xf>
    <xf numFmtId="43" fontId="12" fillId="0" borderId="0" xfId="15" applyNumberFormat="1" applyFont="1" applyBorder="1" applyAlignment="1">
      <alignment/>
    </xf>
    <xf numFmtId="43" fontId="3" fillId="0" borderId="0" xfId="19" applyNumberFormat="1" applyFont="1" applyBorder="1">
      <alignment/>
      <protection/>
    </xf>
    <xf numFmtId="43" fontId="3" fillId="0" borderId="0" xfId="19" applyNumberFormat="1" applyFont="1" applyBorder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0" applyNumberFormat="1" applyFont="1" applyAlignment="1">
      <alignment horizontal="center"/>
    </xf>
    <xf numFmtId="43" fontId="16" fillId="0" borderId="0" xfId="0" applyNumberFormat="1" applyFont="1" applyAlignment="1">
      <alignment/>
    </xf>
    <xf numFmtId="43" fontId="16" fillId="0" borderId="0" xfId="15" applyFont="1" applyAlignment="1">
      <alignment/>
    </xf>
    <xf numFmtId="0" fontId="16" fillId="0" borderId="0" xfId="0" applyFont="1" applyBorder="1" applyAlignment="1">
      <alignment/>
    </xf>
    <xf numFmtId="43" fontId="17" fillId="0" borderId="0" xfId="15" applyFont="1" applyAlignment="1">
      <alignment/>
    </xf>
    <xf numFmtId="43" fontId="17" fillId="0" borderId="0" xfId="0" applyNumberFormat="1" applyFont="1" applyAlignment="1">
      <alignment/>
    </xf>
    <xf numFmtId="0" fontId="18" fillId="0" borderId="0" xfId="0" applyFont="1" applyAlignment="1">
      <alignment/>
    </xf>
    <xf numFmtId="43" fontId="1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ปกติ_รายงานการรับ-จ่ายเงินหมวดใหญ่-ตามแผนงาน" xfId="19"/>
    <cellStyle name="ปกติ_หมายเหตุรับ 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July.%2054.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"/>
      <sheetName val="รายจ่าย 3 ส่วน"/>
      <sheetName val="รับ-จ่ายเงินอุดหนุนเฉพาะกิจ"/>
      <sheetName val="จ่ายขาดเงินสะสม"/>
      <sheetName val="หมายเหตุ 1"/>
      <sheetName val="รายรับจริงประจำเดือน"/>
      <sheetName val="รายรับ สูง-ต่ำ"/>
      <sheetName val="รายรับ-รายจ่ายตามข้อบัญญัติ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4">
        <row r="9">
          <cell r="E9">
            <v>199847</v>
          </cell>
        </row>
        <row r="10">
          <cell r="E10">
            <v>25065.960000000003</v>
          </cell>
        </row>
        <row r="11">
          <cell r="E11">
            <v>4932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1673</v>
          </cell>
        </row>
        <row r="16">
          <cell r="E16">
            <v>300</v>
          </cell>
        </row>
        <row r="17">
          <cell r="E17">
            <v>0</v>
          </cell>
        </row>
        <row r="18">
          <cell r="E18">
            <v>520</v>
          </cell>
        </row>
        <row r="19">
          <cell r="E19">
            <v>5605</v>
          </cell>
        </row>
        <row r="20">
          <cell r="E20">
            <v>240</v>
          </cell>
        </row>
        <row r="21">
          <cell r="E21">
            <v>27106.16</v>
          </cell>
        </row>
        <row r="22">
          <cell r="E22">
            <v>27106.16</v>
          </cell>
        </row>
        <row r="23">
          <cell r="E23">
            <v>209213</v>
          </cell>
        </row>
        <row r="24">
          <cell r="E24">
            <v>209213</v>
          </cell>
        </row>
        <row r="26">
          <cell r="E26">
            <v>54500</v>
          </cell>
        </row>
        <row r="27">
          <cell r="E27">
            <v>0</v>
          </cell>
        </row>
        <row r="28">
          <cell r="E28">
            <v>90769</v>
          </cell>
        </row>
        <row r="29">
          <cell r="E29">
            <v>85890</v>
          </cell>
        </row>
        <row r="31">
          <cell r="E31">
            <v>0</v>
          </cell>
        </row>
        <row r="34">
          <cell r="E34">
            <v>4901022.329999999</v>
          </cell>
        </row>
        <row r="35">
          <cell r="E35">
            <v>30073.77</v>
          </cell>
        </row>
        <row r="36">
          <cell r="E36">
            <v>566983.8600000001</v>
          </cell>
        </row>
        <row r="37">
          <cell r="E37">
            <v>1424644.05</v>
          </cell>
        </row>
        <row r="38">
          <cell r="E38">
            <v>25805.149999999998</v>
          </cell>
        </row>
        <row r="39">
          <cell r="E39">
            <v>28867.31</v>
          </cell>
        </row>
        <row r="40">
          <cell r="E40">
            <v>920747</v>
          </cell>
        </row>
        <row r="41">
          <cell r="E41">
            <v>30584.22</v>
          </cell>
        </row>
        <row r="42">
          <cell r="E42">
            <v>0</v>
          </cell>
        </row>
        <row r="43">
          <cell r="E43">
            <v>0</v>
          </cell>
        </row>
        <row r="45">
          <cell r="E45">
            <v>4138098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L60"/>
  <sheetViews>
    <sheetView tabSelected="1" view="pageBreakPreview" zoomScale="75" zoomScaleSheetLayoutView="75" workbookViewId="0" topLeftCell="A1">
      <selection activeCell="A5" sqref="A5:A6"/>
    </sheetView>
  </sheetViews>
  <sheetFormatPr defaultColWidth="9.140625" defaultRowHeight="12.75"/>
  <cols>
    <col min="1" max="1" width="37.28125" style="153" customWidth="1"/>
    <col min="2" max="2" width="7.8515625" style="153" customWidth="1"/>
    <col min="3" max="4" width="15.7109375" style="153" customWidth="1"/>
    <col min="5" max="5" width="4.7109375" style="153" customWidth="1"/>
    <col min="6" max="6" width="15.7109375" style="153" customWidth="1"/>
    <col min="7" max="7" width="40.7109375" style="153" customWidth="1"/>
    <col min="8" max="8" width="8.8515625" style="153" customWidth="1"/>
    <col min="9" max="11" width="15.7109375" style="153" customWidth="1"/>
    <col min="12" max="12" width="12.421875" style="153" bestFit="1" customWidth="1"/>
    <col min="13" max="13" width="15.7109375" style="153" customWidth="1"/>
    <col min="14" max="16384" width="9.140625" style="153" customWidth="1"/>
  </cols>
  <sheetData>
    <row r="1" spans="1:11" ht="24.75" customHeight="1">
      <c r="A1" s="152" t="s">
        <v>0</v>
      </c>
      <c r="B1" s="152"/>
      <c r="C1" s="152"/>
      <c r="D1" s="152"/>
      <c r="E1" s="152"/>
      <c r="F1" s="152"/>
      <c r="G1" s="152" t="s">
        <v>0</v>
      </c>
      <c r="H1" s="152"/>
      <c r="I1" s="152"/>
      <c r="J1" s="152"/>
      <c r="K1" s="152"/>
    </row>
    <row r="2" spans="1:11" ht="24.75" customHeight="1">
      <c r="A2" s="152" t="s">
        <v>332</v>
      </c>
      <c r="B2" s="152"/>
      <c r="C2" s="152"/>
      <c r="D2" s="152"/>
      <c r="E2" s="152"/>
      <c r="F2" s="152"/>
      <c r="G2" s="152" t="s">
        <v>333</v>
      </c>
      <c r="H2" s="152"/>
      <c r="I2" s="152"/>
      <c r="J2" s="152"/>
      <c r="K2" s="152"/>
    </row>
    <row r="3" spans="1:11" ht="24.75" customHeight="1">
      <c r="A3" s="152" t="str">
        <f>'รายรับ สูง-ต่ำ'!A3:F3</f>
        <v>ตั้งแต่วันที่  1  ตุลาคม  2553  ถึงวันที่  31  กรกฎาคม  2554</v>
      </c>
      <c r="B3" s="152"/>
      <c r="C3" s="152"/>
      <c r="D3" s="152"/>
      <c r="E3" s="152"/>
      <c r="F3" s="152"/>
      <c r="G3" s="152" t="str">
        <f>A3</f>
        <v>ตั้งแต่วันที่  1  ตุลาคม  2553  ถึงวันที่  31  กรกฎาคม  2554</v>
      </c>
      <c r="H3" s="152"/>
      <c r="I3" s="152"/>
      <c r="J3" s="152"/>
      <c r="K3" s="152"/>
    </row>
    <row r="4" spans="1:11" ht="24.75" customHeight="1">
      <c r="A4" s="154"/>
      <c r="B4" s="154"/>
      <c r="C4" s="154"/>
      <c r="D4" s="154"/>
      <c r="G4" s="154"/>
      <c r="H4" s="154"/>
      <c r="I4" s="154"/>
      <c r="J4" s="154"/>
      <c r="K4" s="154"/>
    </row>
    <row r="5" spans="1:11" ht="24.75" customHeight="1">
      <c r="A5" s="155" t="s">
        <v>4</v>
      </c>
      <c r="B5" s="156" t="s">
        <v>334</v>
      </c>
      <c r="C5" s="157" t="s">
        <v>251</v>
      </c>
      <c r="D5" s="157" t="s">
        <v>335</v>
      </c>
      <c r="E5" s="157" t="s">
        <v>253</v>
      </c>
      <c r="F5" s="157" t="s">
        <v>254</v>
      </c>
      <c r="G5" s="155" t="s">
        <v>4</v>
      </c>
      <c r="H5" s="156" t="s">
        <v>334</v>
      </c>
      <c r="I5" s="157" t="s">
        <v>5</v>
      </c>
      <c r="J5" s="157" t="s">
        <v>6</v>
      </c>
      <c r="K5" s="157" t="s">
        <v>5</v>
      </c>
    </row>
    <row r="6" spans="1:11" ht="24.75" customHeight="1">
      <c r="A6" s="158"/>
      <c r="B6" s="159" t="s">
        <v>336</v>
      </c>
      <c r="C6" s="160" t="s">
        <v>337</v>
      </c>
      <c r="D6" s="160" t="s">
        <v>8</v>
      </c>
      <c r="E6" s="160" t="s">
        <v>255</v>
      </c>
      <c r="F6" s="160" t="s">
        <v>256</v>
      </c>
      <c r="G6" s="158"/>
      <c r="H6" s="159" t="s">
        <v>336</v>
      </c>
      <c r="I6" s="160" t="s">
        <v>7</v>
      </c>
      <c r="J6" s="160" t="s">
        <v>8</v>
      </c>
      <c r="K6" s="160" t="s">
        <v>9</v>
      </c>
    </row>
    <row r="7" spans="1:11" ht="24.75" customHeight="1">
      <c r="A7" s="161" t="s">
        <v>338</v>
      </c>
      <c r="B7" s="162" t="s">
        <v>258</v>
      </c>
      <c r="C7" s="163">
        <f>'รายรับ สูง-ต่ำ'!C6</f>
        <v>223000</v>
      </c>
      <c r="D7" s="164">
        <f>'รายรับ สูง-ต่ำ'!D6</f>
        <v>229844.96</v>
      </c>
      <c r="E7" s="165" t="s">
        <v>253</v>
      </c>
      <c r="F7" s="166">
        <f>D7-C7</f>
        <v>6844.959999999992</v>
      </c>
      <c r="G7" s="161" t="s">
        <v>187</v>
      </c>
      <c r="H7" s="162" t="s">
        <v>339</v>
      </c>
      <c r="I7" s="163">
        <f>'รายจ่าย 3 ส่วน'!E278</f>
        <v>1052647</v>
      </c>
      <c r="J7" s="163">
        <f>'รายจ่าย 3 ส่วน'!F278</f>
        <v>773637.3</v>
      </c>
      <c r="K7" s="163">
        <f aca="true" t="shared" si="0" ref="K7:K23">I7-J7</f>
        <v>279009.69999999995</v>
      </c>
    </row>
    <row r="8" spans="1:12" ht="24.75" customHeight="1">
      <c r="A8" s="167" t="s">
        <v>340</v>
      </c>
      <c r="B8" s="168" t="s">
        <v>266</v>
      </c>
      <c r="C8" s="169">
        <f>'รายรับ สูง-ต่ำ'!C10</f>
        <v>19500</v>
      </c>
      <c r="D8" s="170">
        <f>'รายรับ สูง-ต่ำ'!D10</f>
        <v>8338</v>
      </c>
      <c r="E8" s="171" t="s">
        <v>255</v>
      </c>
      <c r="F8" s="172">
        <f aca="true" t="shared" si="1" ref="F8:F15">C8-D8</f>
        <v>11162</v>
      </c>
      <c r="G8" s="167" t="s">
        <v>341</v>
      </c>
      <c r="H8" s="168" t="s">
        <v>342</v>
      </c>
      <c r="I8" s="169">
        <f>'รายจ่าย 3 ส่วน'!E279</f>
        <v>541340</v>
      </c>
      <c r="J8" s="169">
        <f>'รายจ่าย 3 ส่วน'!F279</f>
        <v>0</v>
      </c>
      <c r="K8" s="169">
        <f t="shared" si="0"/>
        <v>541340</v>
      </c>
      <c r="L8" s="153" t="s">
        <v>73</v>
      </c>
    </row>
    <row r="9" spans="1:11" ht="24.75" customHeight="1">
      <c r="A9" s="167" t="s">
        <v>343</v>
      </c>
      <c r="B9" s="168" t="s">
        <v>284</v>
      </c>
      <c r="C9" s="169">
        <f>'รายรับ สูง-ต่ำ'!C19</f>
        <v>60000</v>
      </c>
      <c r="D9" s="170">
        <f>'[1]หมายเหตุ 1'!E21</f>
        <v>27106.16</v>
      </c>
      <c r="E9" s="171" t="s">
        <v>255</v>
      </c>
      <c r="F9" s="173">
        <f t="shared" si="1"/>
        <v>32893.84</v>
      </c>
      <c r="G9" s="167" t="s">
        <v>344</v>
      </c>
      <c r="H9" s="168" t="s">
        <v>345</v>
      </c>
      <c r="I9" s="169">
        <f>'รายจ่าย 3 ส่วน'!E13+'รายจ่าย 3 ส่วน'!E158+'รายจ่าย 3 ส่วน'!E196</f>
        <v>2552840</v>
      </c>
      <c r="J9" s="170">
        <f>'รายจ่าย 3 ส่วน'!F13+'รายจ่าย 3 ส่วน'!F158+'รายจ่าย 3 ส่วน'!F196</f>
        <v>2008255</v>
      </c>
      <c r="K9" s="169">
        <f t="shared" si="0"/>
        <v>544585</v>
      </c>
    </row>
    <row r="10" spans="1:11" ht="24.75" customHeight="1">
      <c r="A10" s="167" t="s">
        <v>346</v>
      </c>
      <c r="B10" s="168" t="s">
        <v>288</v>
      </c>
      <c r="C10" s="169">
        <f>'รายรับ สูง-ต่ำ'!C21</f>
        <v>270000</v>
      </c>
      <c r="D10" s="169">
        <f>'[1]หมายเหตุ 1'!E23</f>
        <v>209213</v>
      </c>
      <c r="E10" s="171" t="s">
        <v>255</v>
      </c>
      <c r="F10" s="173">
        <f t="shared" si="1"/>
        <v>60787</v>
      </c>
      <c r="G10" s="167" t="s">
        <v>347</v>
      </c>
      <c r="H10" s="168" t="s">
        <v>348</v>
      </c>
      <c r="I10" s="169">
        <f>'รายจ่าย 3 ส่วน'!E199</f>
        <v>221520</v>
      </c>
      <c r="J10" s="170">
        <f>'รายจ่าย 3 ส่วน'!F199</f>
        <v>185880</v>
      </c>
      <c r="K10" s="169">
        <f t="shared" si="0"/>
        <v>35640</v>
      </c>
    </row>
    <row r="11" spans="1:11" ht="24.75" customHeight="1">
      <c r="A11" s="167" t="s">
        <v>349</v>
      </c>
      <c r="B11" s="168" t="s">
        <v>292</v>
      </c>
      <c r="C11" s="169">
        <f>'รายรับ สูง-ต่ำ'!C23</f>
        <v>269000</v>
      </c>
      <c r="D11" s="169">
        <f>'รายรับ สูง-ต่ำ'!D23</f>
        <v>231159</v>
      </c>
      <c r="E11" s="171" t="s">
        <v>255</v>
      </c>
      <c r="F11" s="172">
        <f t="shared" si="1"/>
        <v>37841</v>
      </c>
      <c r="G11" s="167" t="s">
        <v>350</v>
      </c>
      <c r="H11" s="168" t="s">
        <v>351</v>
      </c>
      <c r="I11" s="169">
        <f>'รายจ่าย 3 ส่วน'!E16+'รายจ่าย 3 ส่วน'!E161+'รายจ่าย 3 ส่วน'!E202</f>
        <v>1187020</v>
      </c>
      <c r="J11" s="169">
        <f>'รายจ่าย 3 ส่วน'!F16+'รายจ่าย 3 ส่วน'!F161+'รายจ่าย 3 ส่วน'!F202</f>
        <v>976500</v>
      </c>
      <c r="K11" s="170">
        <f t="shared" si="0"/>
        <v>210520</v>
      </c>
    </row>
    <row r="12" spans="1:11" ht="24.75" customHeight="1">
      <c r="A12" s="167" t="s">
        <v>352</v>
      </c>
      <c r="B12" s="168" t="s">
        <v>302</v>
      </c>
      <c r="C12" s="169">
        <f>'รายรับ สูง-ต่ำ'!C28</f>
        <v>0</v>
      </c>
      <c r="D12" s="169">
        <f>'รายรับ สูง-ต่ำ'!C28</f>
        <v>0</v>
      </c>
      <c r="E12" s="171" t="s">
        <v>255</v>
      </c>
      <c r="F12" s="172">
        <f t="shared" si="1"/>
        <v>0</v>
      </c>
      <c r="G12" s="167" t="s">
        <v>353</v>
      </c>
      <c r="H12" s="168" t="s">
        <v>354</v>
      </c>
      <c r="I12" s="169">
        <f>'รายจ่าย 3 ส่วน'!E26+'รายจ่าย 3 ส่วน'!E168+'รายจ่าย 3 ส่วน'!E208</f>
        <v>1888490</v>
      </c>
      <c r="J12" s="169">
        <f>'รายจ่าย 3 ส่วน'!F26+'รายจ่าย 3 ส่วน'!F168+'รายจ่าย 3 ส่วน'!F208</f>
        <v>990662</v>
      </c>
      <c r="K12" s="169">
        <f t="shared" si="0"/>
        <v>897828</v>
      </c>
    </row>
    <row r="13" spans="1:11" ht="24.75" customHeight="1">
      <c r="A13" s="167" t="s">
        <v>355</v>
      </c>
      <c r="B13" s="168" t="s">
        <v>306</v>
      </c>
      <c r="C13" s="169">
        <f>'รายรับ สูง-ต่ำ'!C30</f>
        <v>8003000</v>
      </c>
      <c r="D13" s="169">
        <f>'รายรับ สูง-ต่ำ'!D30</f>
        <v>7928727.689999999</v>
      </c>
      <c r="E13" s="171" t="s">
        <v>255</v>
      </c>
      <c r="F13" s="172">
        <f t="shared" si="1"/>
        <v>74272.31000000145</v>
      </c>
      <c r="G13" s="167" t="s">
        <v>356</v>
      </c>
      <c r="H13" s="168" t="s">
        <v>357</v>
      </c>
      <c r="I13" s="169">
        <f>'รายจ่าย 3 ส่วน'!E25</f>
        <v>15000</v>
      </c>
      <c r="J13" s="169">
        <f>'รายจ่าย 3 ส่วน'!F25</f>
        <v>14611</v>
      </c>
      <c r="K13" s="169">
        <f t="shared" si="0"/>
        <v>389</v>
      </c>
    </row>
    <row r="14" spans="1:11" ht="24.75" customHeight="1">
      <c r="A14" s="174" t="s">
        <v>358</v>
      </c>
      <c r="B14" s="175" t="s">
        <v>328</v>
      </c>
      <c r="C14" s="170">
        <f>'รายรับ สูง-ต่ำ'!C42</f>
        <v>5828000</v>
      </c>
      <c r="D14" s="170">
        <f>'รายรับ สูง-ต่ำ'!D43</f>
        <v>4138098</v>
      </c>
      <c r="E14" s="171" t="s">
        <v>255</v>
      </c>
      <c r="F14" s="173">
        <f t="shared" si="1"/>
        <v>1689902</v>
      </c>
      <c r="G14" s="167" t="s">
        <v>359</v>
      </c>
      <c r="H14" s="168" t="s">
        <v>360</v>
      </c>
      <c r="I14" s="169">
        <f>'รายจ่าย 3 ส่วน'!E71+'รายจ่าย 3 ส่วน'!E172+'รายจ่าย 3 ส่วน'!E212</f>
        <v>1320215</v>
      </c>
      <c r="J14" s="169">
        <f>'รายจ่าย 3 ส่วน'!F71+'รายจ่าย 3 ส่วน'!F172+'รายจ่าย 3 ส่วน'!F212</f>
        <v>976485.0700000001</v>
      </c>
      <c r="K14" s="169">
        <f t="shared" si="0"/>
        <v>343729.92999999993</v>
      </c>
    </row>
    <row r="15" spans="1:12" ht="24.75" customHeight="1" thickBot="1">
      <c r="A15" s="154"/>
      <c r="B15" s="154"/>
      <c r="C15" s="176">
        <f>SUM(C7:C14)</f>
        <v>14672500</v>
      </c>
      <c r="D15" s="176">
        <f>SUM(D7:D14)</f>
        <v>12772486.809999999</v>
      </c>
      <c r="E15" s="177" t="s">
        <v>255</v>
      </c>
      <c r="F15" s="176">
        <f t="shared" si="1"/>
        <v>1900013.1900000013</v>
      </c>
      <c r="G15" s="167" t="s">
        <v>361</v>
      </c>
      <c r="H15" s="168" t="s">
        <v>362</v>
      </c>
      <c r="I15" s="169">
        <f>'รายจ่าย 3 ส่วน'!E70</f>
        <v>1354985</v>
      </c>
      <c r="J15" s="169">
        <f>'รายจ่าย 3 ส่วน'!F70</f>
        <v>733236.8300000001</v>
      </c>
      <c r="K15" s="169">
        <f t="shared" si="0"/>
        <v>621748.1699999999</v>
      </c>
      <c r="L15" s="153" t="s">
        <v>73</v>
      </c>
    </row>
    <row r="16" spans="4:11" ht="24.75" customHeight="1" thickTop="1">
      <c r="D16" s="178"/>
      <c r="F16" s="178"/>
      <c r="G16" s="167" t="s">
        <v>363</v>
      </c>
      <c r="H16" s="168" t="s">
        <v>364</v>
      </c>
      <c r="I16" s="169">
        <f>'รายจ่าย 3 ส่วน'!E91+'รายจ่าย 3 ส่วน'!E176+'รายจ่าย 3 ส่วน'!E221</f>
        <v>573000</v>
      </c>
      <c r="J16" s="170">
        <f>'รายจ่าย 3 ส่วน'!F91+'รายจ่าย 3 ส่วน'!F176+'รายจ่าย 3 ส่วน'!F221</f>
        <v>398749.97</v>
      </c>
      <c r="K16" s="169">
        <f t="shared" si="0"/>
        <v>174250.03000000003</v>
      </c>
    </row>
    <row r="17" spans="7:12" ht="24.75" customHeight="1">
      <c r="G17" s="167" t="s">
        <v>365</v>
      </c>
      <c r="H17" s="168" t="s">
        <v>366</v>
      </c>
      <c r="I17" s="169">
        <f>'รายจ่าย 3 ส่วน'!E90</f>
        <v>322040</v>
      </c>
      <c r="J17" s="170">
        <f>'รายจ่าย 3 ส่วน'!F90</f>
        <v>211852</v>
      </c>
      <c r="K17" s="169">
        <f t="shared" si="0"/>
        <v>110188</v>
      </c>
      <c r="L17" s="153" t="s">
        <v>73</v>
      </c>
    </row>
    <row r="18" spans="7:11" ht="21">
      <c r="G18" s="167" t="s">
        <v>367</v>
      </c>
      <c r="H18" s="168" t="s">
        <v>368</v>
      </c>
      <c r="I18" s="179">
        <f>'รายจ่าย 3 ส่วน'!E99+'รายจ่าย 3 ส่วน'!E178</f>
        <v>516500</v>
      </c>
      <c r="J18" s="179">
        <f>'รายจ่าย 3 ส่วน'!F99+'รายจ่าย 3 ส่วน'!F178</f>
        <v>398747.01</v>
      </c>
      <c r="K18" s="169">
        <f t="shared" si="0"/>
        <v>117752.98999999999</v>
      </c>
    </row>
    <row r="19" spans="7:12" ht="21">
      <c r="G19" s="167" t="s">
        <v>369</v>
      </c>
      <c r="H19" s="168" t="s">
        <v>370</v>
      </c>
      <c r="I19" s="169">
        <f>'รายจ่าย 3 ส่วน'!E117+'รายจ่าย 3 ส่วน'!E229</f>
        <v>1561600</v>
      </c>
      <c r="J19" s="170">
        <f>'รายจ่าย 3 ส่วน'!F117+'รายจ่าย 3 ส่วน'!F229</f>
        <v>1446100</v>
      </c>
      <c r="K19" s="169">
        <f t="shared" si="0"/>
        <v>115500</v>
      </c>
      <c r="L19" s="153" t="s">
        <v>73</v>
      </c>
    </row>
    <row r="20" spans="7:11" ht="21">
      <c r="G20" s="167" t="s">
        <v>147</v>
      </c>
      <c r="H20" s="168" t="s">
        <v>371</v>
      </c>
      <c r="I20" s="169">
        <f>'รายจ่าย 3 ส่วน'!E185</f>
        <v>46200</v>
      </c>
      <c r="J20" s="170">
        <f>'รายจ่าย 3 ส่วน'!F185</f>
        <v>42390</v>
      </c>
      <c r="K20" s="169">
        <f t="shared" si="0"/>
        <v>3810</v>
      </c>
    </row>
    <row r="21" spans="7:11" ht="21">
      <c r="G21" s="167" t="s">
        <v>372</v>
      </c>
      <c r="H21" s="168" t="s">
        <v>373</v>
      </c>
      <c r="I21" s="169">
        <f>'รายจ่าย 3 ส่วน'!E132+'รายจ่าย 3 ส่วน'!E240</f>
        <v>149175</v>
      </c>
      <c r="J21" s="170">
        <f>'รายจ่าย 3 ส่วน'!F132+'รายจ่าย 3 ส่วน'!F240</f>
        <v>84040</v>
      </c>
      <c r="K21" s="169">
        <f t="shared" si="0"/>
        <v>65135</v>
      </c>
    </row>
    <row r="22" spans="7:11" ht="21">
      <c r="G22" s="167" t="s">
        <v>374</v>
      </c>
      <c r="H22" s="168" t="s">
        <v>375</v>
      </c>
      <c r="I22" s="169">
        <f>'รายจ่าย 3 ส่วน'!E135+'รายจ่าย 3 ส่วน'!E246</f>
        <v>1344200</v>
      </c>
      <c r="J22" s="170">
        <f>'รายจ่าย 3 ส่วน'!F135+'รายจ่าย 3 ส่วน'!F246</f>
        <v>170308</v>
      </c>
      <c r="K22" s="169">
        <f t="shared" si="0"/>
        <v>1173892</v>
      </c>
    </row>
    <row r="23" spans="7:11" ht="21">
      <c r="G23" s="174" t="s">
        <v>376</v>
      </c>
      <c r="H23" s="175" t="s">
        <v>377</v>
      </c>
      <c r="I23" s="180">
        <f>'รายจ่าย 3 ส่วน'!E119</f>
        <v>25000</v>
      </c>
      <c r="J23" s="180">
        <f>'รายจ่าย 3 ส่วน'!F119</f>
        <v>0</v>
      </c>
      <c r="K23" s="181">
        <f t="shared" si="0"/>
        <v>25000</v>
      </c>
    </row>
    <row r="24" spans="7:12" ht="21.75" thickBot="1">
      <c r="G24" s="154"/>
      <c r="H24" s="154"/>
      <c r="I24" s="182">
        <f>SUM(I7:I23)</f>
        <v>14671772</v>
      </c>
      <c r="J24" s="176">
        <f>SUM(J7:J23)</f>
        <v>9411454.18</v>
      </c>
      <c r="K24" s="182">
        <f>SUM(K7:K23)</f>
        <v>5260317.82</v>
      </c>
      <c r="L24" s="178">
        <f>J7+J8+J9+J10+J11+J12+J13+J14+J15+J16+J17+J18+J19+J20+J21+J22+J23</f>
        <v>9411454.18</v>
      </c>
    </row>
    <row r="25" ht="19.5" thickTop="1">
      <c r="G25" s="183" t="s">
        <v>379</v>
      </c>
    </row>
    <row r="31" ht="18.75">
      <c r="L31" s="184"/>
    </row>
    <row r="32" ht="18.75">
      <c r="L32" s="184"/>
    </row>
    <row r="33" spans="7:11" s="184" customFormat="1" ht="18.75">
      <c r="G33" s="153"/>
      <c r="H33" s="153"/>
      <c r="I33" s="153"/>
      <c r="J33" s="153"/>
      <c r="K33" s="153"/>
    </row>
    <row r="34" spans="7:11" s="184" customFormat="1" ht="18.75">
      <c r="G34" s="153"/>
      <c r="H34" s="153"/>
      <c r="I34" s="153"/>
      <c r="J34" s="153"/>
      <c r="K34" s="153"/>
    </row>
    <row r="35" spans="1:11" s="184" customFormat="1" ht="21">
      <c r="A35" s="185"/>
      <c r="B35" s="185"/>
      <c r="C35" s="185"/>
      <c r="D35" s="185"/>
      <c r="E35" s="185"/>
      <c r="F35" s="185"/>
      <c r="G35" s="153"/>
      <c r="H35" s="153"/>
      <c r="I35" s="153"/>
      <c r="J35" s="153"/>
      <c r="K35" s="153"/>
    </row>
    <row r="36" spans="1:11" s="184" customFormat="1" ht="21">
      <c r="A36" s="185"/>
      <c r="B36" s="185"/>
      <c r="C36" s="185"/>
      <c r="D36" s="185"/>
      <c r="E36" s="185"/>
      <c r="F36" s="185"/>
      <c r="G36" s="153"/>
      <c r="H36" s="153"/>
      <c r="I36" s="153"/>
      <c r="J36" s="153"/>
      <c r="K36" s="153"/>
    </row>
    <row r="37" spans="1:6" s="184" customFormat="1" ht="21">
      <c r="A37" s="185"/>
      <c r="B37" s="185"/>
      <c r="C37" s="185"/>
      <c r="D37" s="185"/>
      <c r="E37" s="185"/>
      <c r="F37" s="185"/>
    </row>
    <row r="38" spans="1:4" s="184" customFormat="1" ht="21">
      <c r="A38" s="186"/>
      <c r="B38" s="186"/>
      <c r="C38" s="186"/>
      <c r="D38" s="186"/>
    </row>
    <row r="39" spans="1:6" s="184" customFormat="1" ht="21">
      <c r="A39" s="187"/>
      <c r="B39" s="188"/>
      <c r="C39" s="189"/>
      <c r="D39" s="189"/>
      <c r="E39" s="189"/>
      <c r="F39" s="189"/>
    </row>
    <row r="40" spans="1:6" s="184" customFormat="1" ht="21">
      <c r="A40" s="187"/>
      <c r="B40" s="188"/>
      <c r="C40" s="189"/>
      <c r="D40" s="189"/>
      <c r="E40" s="189"/>
      <c r="F40" s="189"/>
    </row>
    <row r="41" spans="1:6" s="184" customFormat="1" ht="21">
      <c r="A41" s="186"/>
      <c r="B41" s="190"/>
      <c r="C41" s="191"/>
      <c r="D41" s="192"/>
      <c r="E41" s="193"/>
      <c r="F41" s="194"/>
    </row>
    <row r="42" spans="1:6" s="184" customFormat="1" ht="21">
      <c r="A42" s="186"/>
      <c r="B42" s="190"/>
      <c r="C42" s="191"/>
      <c r="D42" s="192"/>
      <c r="E42" s="193"/>
      <c r="F42" s="195"/>
    </row>
    <row r="43" spans="1:6" s="184" customFormat="1" ht="21">
      <c r="A43" s="186"/>
      <c r="B43" s="190"/>
      <c r="C43" s="191"/>
      <c r="D43" s="192"/>
      <c r="E43" s="193"/>
      <c r="F43" s="194"/>
    </row>
    <row r="44" spans="1:6" s="184" customFormat="1" ht="21">
      <c r="A44" s="186"/>
      <c r="B44" s="190"/>
      <c r="C44" s="191"/>
      <c r="D44" s="191"/>
      <c r="E44" s="193"/>
      <c r="F44" s="194"/>
    </row>
    <row r="45" spans="1:6" s="184" customFormat="1" ht="21">
      <c r="A45" s="186"/>
      <c r="B45" s="190"/>
      <c r="C45" s="191"/>
      <c r="D45" s="191"/>
      <c r="E45" s="193"/>
      <c r="F45" s="195"/>
    </row>
    <row r="46" spans="1:6" s="184" customFormat="1" ht="21">
      <c r="A46" s="186"/>
      <c r="B46" s="190"/>
      <c r="C46" s="191"/>
      <c r="D46" s="191"/>
      <c r="E46" s="193"/>
      <c r="F46" s="195"/>
    </row>
    <row r="47" spans="1:6" s="184" customFormat="1" ht="21">
      <c r="A47" s="186"/>
      <c r="B47" s="190"/>
      <c r="C47" s="192"/>
      <c r="D47" s="192"/>
      <c r="E47" s="193"/>
      <c r="F47" s="192"/>
    </row>
    <row r="48" spans="1:6" s="184" customFormat="1" ht="21">
      <c r="A48" s="186"/>
      <c r="B48" s="190"/>
      <c r="C48" s="192"/>
      <c r="D48" s="192"/>
      <c r="E48" s="193"/>
      <c r="F48" s="194"/>
    </row>
    <row r="49" spans="1:6" s="184" customFormat="1" ht="21">
      <c r="A49" s="186"/>
      <c r="B49" s="186"/>
      <c r="C49" s="196"/>
      <c r="D49" s="196"/>
      <c r="E49" s="197"/>
      <c r="F49" s="196"/>
    </row>
    <row r="50" s="184" customFormat="1" ht="18.75"/>
    <row r="51" s="184" customFormat="1" ht="18.75"/>
    <row r="52" s="184" customFormat="1" ht="18.75"/>
    <row r="53" s="184" customFormat="1" ht="18.75"/>
    <row r="54" s="184" customFormat="1" ht="18.75"/>
    <row r="55" s="184" customFormat="1" ht="18.75">
      <c r="L55" s="153"/>
    </row>
    <row r="56" s="184" customFormat="1" ht="18.75">
      <c r="L56" s="153"/>
    </row>
    <row r="57" spans="7:11" ht="18.75">
      <c r="G57" s="184"/>
      <c r="H57" s="184"/>
      <c r="I57" s="184"/>
      <c r="J57" s="184"/>
      <c r="K57" s="184"/>
    </row>
    <row r="58" spans="7:11" ht="18.75">
      <c r="G58" s="184"/>
      <c r="H58" s="184"/>
      <c r="I58" s="184"/>
      <c r="J58" s="184"/>
      <c r="K58" s="184"/>
    </row>
    <row r="59" spans="7:11" ht="18.75">
      <c r="G59" s="184"/>
      <c r="H59" s="184"/>
      <c r="I59" s="184"/>
      <c r="J59" s="184"/>
      <c r="K59" s="184"/>
    </row>
    <row r="60" spans="7:11" ht="18.75">
      <c r="G60" s="184"/>
      <c r="H60" s="184"/>
      <c r="I60" s="184"/>
      <c r="J60" s="184"/>
      <c r="K60" s="184"/>
    </row>
  </sheetData>
  <mergeCells count="8">
    <mergeCell ref="G1:K1"/>
    <mergeCell ref="G2:K2"/>
    <mergeCell ref="G3:K3"/>
    <mergeCell ref="G5:G6"/>
    <mergeCell ref="A5:A6"/>
    <mergeCell ref="A1:F1"/>
    <mergeCell ref="A2:F2"/>
    <mergeCell ref="A3:F3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">
      <selection activeCell="G1" sqref="G1:G16384"/>
    </sheetView>
  </sheetViews>
  <sheetFormatPr defaultColWidth="9.140625" defaultRowHeight="12.75"/>
  <cols>
    <col min="1" max="1" width="47.00390625" style="2" customWidth="1"/>
    <col min="2" max="2" width="9.8515625" style="2" customWidth="1"/>
    <col min="3" max="4" width="16.00390625" style="150" customWidth="1"/>
    <col min="5" max="5" width="4.57421875" style="151" customWidth="1"/>
    <col min="6" max="6" width="16.00390625" style="150" customWidth="1"/>
    <col min="7" max="7" width="16.421875" style="199" customWidth="1"/>
    <col min="8" max="16384" width="9.140625" style="2" customWidth="1"/>
  </cols>
  <sheetData>
    <row r="1" spans="1:6" ht="19.5">
      <c r="A1" s="121" t="s">
        <v>0</v>
      </c>
      <c r="B1" s="121"/>
      <c r="C1" s="121"/>
      <c r="D1" s="121"/>
      <c r="E1" s="121"/>
      <c r="F1" s="121"/>
    </row>
    <row r="2" spans="1:6" ht="19.5">
      <c r="A2" s="121" t="s">
        <v>249</v>
      </c>
      <c r="B2" s="121"/>
      <c r="C2" s="121"/>
      <c r="D2" s="121"/>
      <c r="E2" s="121"/>
      <c r="F2" s="121"/>
    </row>
    <row r="3" spans="1:6" ht="19.5">
      <c r="A3" s="122" t="str">
        <f>'รับ-จ่ายเงินอุดหนุนเฉพาะกิจ'!A3</f>
        <v>ตั้งแต่วันที่  1  ตุลาคม  2553  ถึงวันที่  31  กรกฎาคม  2554</v>
      </c>
      <c r="B3" s="122"/>
      <c r="C3" s="122"/>
      <c r="D3" s="122"/>
      <c r="E3" s="122"/>
      <c r="F3" s="122"/>
    </row>
    <row r="4" spans="1:6" ht="21.75" customHeight="1">
      <c r="A4" s="123" t="s">
        <v>4</v>
      </c>
      <c r="B4" s="123" t="s">
        <v>250</v>
      </c>
      <c r="C4" s="124" t="s">
        <v>251</v>
      </c>
      <c r="D4" s="124" t="s">
        <v>252</v>
      </c>
      <c r="E4" s="28" t="s">
        <v>253</v>
      </c>
      <c r="F4" s="125" t="s">
        <v>254</v>
      </c>
    </row>
    <row r="5" spans="1:6" ht="21.75" customHeight="1">
      <c r="A5" s="126"/>
      <c r="B5" s="126"/>
      <c r="C5" s="127"/>
      <c r="D5" s="127"/>
      <c r="E5" s="30" t="s">
        <v>255</v>
      </c>
      <c r="F5" s="128" t="s">
        <v>256</v>
      </c>
    </row>
    <row r="6" spans="1:7" ht="21.75" customHeight="1" thickBot="1">
      <c r="A6" s="129" t="s">
        <v>257</v>
      </c>
      <c r="B6" s="130" t="s">
        <v>258</v>
      </c>
      <c r="C6" s="131">
        <f>C7+C8+C9</f>
        <v>223000</v>
      </c>
      <c r="D6" s="131">
        <f>D7+D8+D9</f>
        <v>229844.96</v>
      </c>
      <c r="E6" s="47" t="s">
        <v>253</v>
      </c>
      <c r="F6" s="131">
        <f>D6-C6</f>
        <v>6844.959999999992</v>
      </c>
      <c r="G6" s="204"/>
    </row>
    <row r="7" spans="1:6" ht="21.75" customHeight="1" thickTop="1">
      <c r="A7" s="132" t="s">
        <v>259</v>
      </c>
      <c r="B7" s="133" t="s">
        <v>260</v>
      </c>
      <c r="C7" s="43">
        <v>180000</v>
      </c>
      <c r="D7" s="43">
        <f>'[1]หมายเหตุ 1'!E9</f>
        <v>199847</v>
      </c>
      <c r="E7" s="134" t="s">
        <v>253</v>
      </c>
      <c r="F7" s="43">
        <f>D7-C7</f>
        <v>19847</v>
      </c>
    </row>
    <row r="8" spans="1:6" ht="21.75" customHeight="1">
      <c r="A8" s="132" t="s">
        <v>261</v>
      </c>
      <c r="B8" s="133" t="s">
        <v>262</v>
      </c>
      <c r="C8" s="43">
        <v>40000</v>
      </c>
      <c r="D8" s="43">
        <f>'[1]หมายเหตุ 1'!E10</f>
        <v>25065.960000000003</v>
      </c>
      <c r="E8" s="134" t="s">
        <v>255</v>
      </c>
      <c r="F8" s="43">
        <f>C8-D8</f>
        <v>14934.039999999997</v>
      </c>
    </row>
    <row r="9" spans="1:6" ht="21.75" customHeight="1">
      <c r="A9" s="135" t="s">
        <v>263</v>
      </c>
      <c r="B9" s="136" t="s">
        <v>264</v>
      </c>
      <c r="C9" s="43">
        <v>3000</v>
      </c>
      <c r="D9" s="43">
        <f>'[1]หมายเหตุ 1'!E11</f>
        <v>4932</v>
      </c>
      <c r="E9" s="134" t="s">
        <v>253</v>
      </c>
      <c r="F9" s="43">
        <f>D9-C9</f>
        <v>1932</v>
      </c>
    </row>
    <row r="10" spans="1:6" ht="21.75" customHeight="1" thickBot="1">
      <c r="A10" s="137" t="s">
        <v>265</v>
      </c>
      <c r="B10" s="130" t="s">
        <v>266</v>
      </c>
      <c r="C10" s="131">
        <f>C11+C12+C13+C14+C15+C16+C17</f>
        <v>19500</v>
      </c>
      <c r="D10" s="131">
        <f>D11+D12+D13+D14+D15+D16+D17+D18</f>
        <v>8338</v>
      </c>
      <c r="E10" s="47" t="s">
        <v>255</v>
      </c>
      <c r="F10" s="131">
        <f aca="true" t="shared" si="0" ref="F10:F15">C10-D10</f>
        <v>11162</v>
      </c>
    </row>
    <row r="11" spans="1:6" ht="21.75" customHeight="1" thickTop="1">
      <c r="A11" s="138" t="s">
        <v>267</v>
      </c>
      <c r="B11" s="133" t="s">
        <v>268</v>
      </c>
      <c r="C11" s="43">
        <v>0</v>
      </c>
      <c r="D11" s="43">
        <f>'[1]หมายเหตุ 1'!E13</f>
        <v>0</v>
      </c>
      <c r="E11" s="134" t="s">
        <v>255</v>
      </c>
      <c r="F11" s="43">
        <f t="shared" si="0"/>
        <v>0</v>
      </c>
    </row>
    <row r="12" spans="1:6" ht="21.75" customHeight="1">
      <c r="A12" s="138" t="s">
        <v>269</v>
      </c>
      <c r="B12" s="133" t="s">
        <v>270</v>
      </c>
      <c r="C12" s="43">
        <v>1000</v>
      </c>
      <c r="D12" s="43">
        <f>'[1]หมายเหตุ 1'!E14</f>
        <v>0</v>
      </c>
      <c r="E12" s="134" t="s">
        <v>255</v>
      </c>
      <c r="F12" s="43">
        <f t="shared" si="0"/>
        <v>1000</v>
      </c>
    </row>
    <row r="13" spans="1:6" ht="21.75" customHeight="1">
      <c r="A13" s="138" t="s">
        <v>271</v>
      </c>
      <c r="B13" s="133" t="s">
        <v>272</v>
      </c>
      <c r="C13" s="43">
        <v>2000</v>
      </c>
      <c r="D13" s="43">
        <f>'[1]หมายเหตุ 1'!E15</f>
        <v>1673</v>
      </c>
      <c r="E13" s="134" t="s">
        <v>255</v>
      </c>
      <c r="F13" s="43">
        <f t="shared" si="0"/>
        <v>327</v>
      </c>
    </row>
    <row r="14" spans="1:6" ht="21.75" customHeight="1">
      <c r="A14" s="138" t="s">
        <v>273</v>
      </c>
      <c r="B14" s="133" t="s">
        <v>274</v>
      </c>
      <c r="C14" s="43">
        <v>1000</v>
      </c>
      <c r="D14" s="43">
        <f>'[1]หมายเหตุ 1'!E16</f>
        <v>300</v>
      </c>
      <c r="E14" s="134" t="s">
        <v>255</v>
      </c>
      <c r="F14" s="43">
        <f t="shared" si="0"/>
        <v>700</v>
      </c>
    </row>
    <row r="15" spans="1:6" ht="21.75" customHeight="1">
      <c r="A15" s="138" t="s">
        <v>275</v>
      </c>
      <c r="B15" s="133" t="s">
        <v>276</v>
      </c>
      <c r="C15" s="43">
        <v>0</v>
      </c>
      <c r="D15" s="43">
        <f>'[1]หมายเหตุ 1'!E17</f>
        <v>0</v>
      </c>
      <c r="E15" s="134" t="s">
        <v>255</v>
      </c>
      <c r="F15" s="43">
        <f t="shared" si="0"/>
        <v>0</v>
      </c>
    </row>
    <row r="16" spans="1:6" ht="21.75" customHeight="1">
      <c r="A16" s="138" t="s">
        <v>277</v>
      </c>
      <c r="B16" s="133" t="s">
        <v>278</v>
      </c>
      <c r="C16" s="43">
        <v>500</v>
      </c>
      <c r="D16" s="43">
        <f>'[1]หมายเหตุ 1'!E18</f>
        <v>520</v>
      </c>
      <c r="E16" s="134" t="s">
        <v>253</v>
      </c>
      <c r="F16" s="43">
        <f>D16-C16</f>
        <v>20</v>
      </c>
    </row>
    <row r="17" spans="1:6" ht="21.75" customHeight="1">
      <c r="A17" s="138" t="s">
        <v>279</v>
      </c>
      <c r="B17" s="133" t="s">
        <v>280</v>
      </c>
      <c r="C17" s="43">
        <v>15000</v>
      </c>
      <c r="D17" s="43">
        <f>'[1]หมายเหตุ 1'!E19</f>
        <v>5605</v>
      </c>
      <c r="E17" s="134" t="s">
        <v>255</v>
      </c>
      <c r="F17" s="43">
        <f>C17-D17</f>
        <v>9395</v>
      </c>
    </row>
    <row r="18" spans="1:6" ht="21.75" customHeight="1">
      <c r="A18" s="139" t="s">
        <v>281</v>
      </c>
      <c r="B18" s="136" t="s">
        <v>282</v>
      </c>
      <c r="C18" s="45">
        <v>0</v>
      </c>
      <c r="D18" s="45">
        <f>'[1]หมายเหตุ 1'!E20</f>
        <v>240</v>
      </c>
      <c r="E18" s="140" t="s">
        <v>253</v>
      </c>
      <c r="F18" s="45">
        <f>D18-C18</f>
        <v>240</v>
      </c>
    </row>
    <row r="19" spans="1:6" ht="21.75" customHeight="1" thickBot="1">
      <c r="A19" s="137" t="s">
        <v>283</v>
      </c>
      <c r="B19" s="130" t="s">
        <v>284</v>
      </c>
      <c r="C19" s="141">
        <f>C20</f>
        <v>60000</v>
      </c>
      <c r="D19" s="141">
        <f>D20</f>
        <v>27106.16</v>
      </c>
      <c r="E19" s="142" t="s">
        <v>255</v>
      </c>
      <c r="F19" s="141">
        <f aca="true" t="shared" si="1" ref="F19:F25">C19-D19</f>
        <v>32893.84</v>
      </c>
    </row>
    <row r="20" spans="1:6" ht="21.75" customHeight="1" thickTop="1">
      <c r="A20" s="139" t="s">
        <v>285</v>
      </c>
      <c r="B20" s="136" t="s">
        <v>286</v>
      </c>
      <c r="C20" s="43">
        <v>60000</v>
      </c>
      <c r="D20" s="43">
        <f>'[1]หมายเหตุ 1'!E22</f>
        <v>27106.16</v>
      </c>
      <c r="E20" s="134" t="s">
        <v>255</v>
      </c>
      <c r="F20" s="43">
        <f t="shared" si="1"/>
        <v>32893.84</v>
      </c>
    </row>
    <row r="21" spans="1:6" ht="21.75" customHeight="1" thickBot="1">
      <c r="A21" s="137" t="s">
        <v>287</v>
      </c>
      <c r="B21" s="130" t="s">
        <v>288</v>
      </c>
      <c r="C21" s="131">
        <f>C22</f>
        <v>270000</v>
      </c>
      <c r="D21" s="131">
        <f>D22</f>
        <v>209213</v>
      </c>
      <c r="E21" s="47" t="s">
        <v>255</v>
      </c>
      <c r="F21" s="131">
        <f t="shared" si="1"/>
        <v>60787</v>
      </c>
    </row>
    <row r="22" spans="1:6" ht="21.75" customHeight="1" thickTop="1">
      <c r="A22" s="139" t="s">
        <v>289</v>
      </c>
      <c r="B22" s="136" t="s">
        <v>290</v>
      </c>
      <c r="C22" s="43">
        <v>270000</v>
      </c>
      <c r="D22" s="43">
        <f>'[1]หมายเหตุ 1'!E24</f>
        <v>209213</v>
      </c>
      <c r="E22" s="134" t="s">
        <v>255</v>
      </c>
      <c r="F22" s="43">
        <f t="shared" si="1"/>
        <v>60787</v>
      </c>
    </row>
    <row r="23" spans="1:7" ht="21.75" customHeight="1" thickBot="1">
      <c r="A23" s="137" t="s">
        <v>291</v>
      </c>
      <c r="B23" s="130" t="s">
        <v>292</v>
      </c>
      <c r="C23" s="131">
        <f>C24+C25+C26+C27</f>
        <v>269000</v>
      </c>
      <c r="D23" s="131">
        <f>D24+D25+D26+D27</f>
        <v>231159</v>
      </c>
      <c r="E23" s="47" t="s">
        <v>255</v>
      </c>
      <c r="F23" s="131">
        <f t="shared" si="1"/>
        <v>37841</v>
      </c>
      <c r="G23" s="204">
        <f>F24+F25+F27-F26</f>
        <v>37841</v>
      </c>
    </row>
    <row r="24" spans="1:6" ht="21.75" customHeight="1" thickTop="1">
      <c r="A24" s="138" t="s">
        <v>293</v>
      </c>
      <c r="B24" s="133" t="s">
        <v>294</v>
      </c>
      <c r="C24" s="43">
        <v>110000</v>
      </c>
      <c r="D24" s="43">
        <f>'[1]หมายเหตุ 1'!E26</f>
        <v>54500</v>
      </c>
      <c r="E24" s="134" t="s">
        <v>255</v>
      </c>
      <c r="F24" s="43">
        <f t="shared" si="1"/>
        <v>55500</v>
      </c>
    </row>
    <row r="25" spans="1:6" ht="21.75" customHeight="1">
      <c r="A25" s="143" t="s">
        <v>295</v>
      </c>
      <c r="B25" s="133" t="s">
        <v>296</v>
      </c>
      <c r="C25" s="43">
        <v>0</v>
      </c>
      <c r="D25" s="43">
        <f>'[1]หมายเหตุ 1'!E27</f>
        <v>0</v>
      </c>
      <c r="E25" s="134" t="s">
        <v>255</v>
      </c>
      <c r="F25" s="43">
        <f t="shared" si="1"/>
        <v>0</v>
      </c>
    </row>
    <row r="26" spans="1:6" ht="21.75" customHeight="1">
      <c r="A26" s="138" t="s">
        <v>297</v>
      </c>
      <c r="B26" s="133" t="s">
        <v>298</v>
      </c>
      <c r="C26" s="43">
        <v>24000</v>
      </c>
      <c r="D26" s="43">
        <f>'[1]หมายเหตุ 1'!E28</f>
        <v>90769</v>
      </c>
      <c r="E26" s="134" t="s">
        <v>253</v>
      </c>
      <c r="F26" s="43">
        <f>D26-C26</f>
        <v>66769</v>
      </c>
    </row>
    <row r="27" spans="1:6" ht="21.75" customHeight="1">
      <c r="A27" s="139" t="s">
        <v>299</v>
      </c>
      <c r="B27" s="136" t="s">
        <v>300</v>
      </c>
      <c r="C27" s="43">
        <v>135000</v>
      </c>
      <c r="D27" s="43">
        <f>'[1]หมายเหตุ 1'!E29</f>
        <v>85890</v>
      </c>
      <c r="E27" s="134" t="s">
        <v>255</v>
      </c>
      <c r="F27" s="43">
        <f>C27-D27</f>
        <v>49110</v>
      </c>
    </row>
    <row r="28" spans="1:6" ht="21.75" customHeight="1" thickBot="1">
      <c r="A28" s="137" t="s">
        <v>301</v>
      </c>
      <c r="B28" s="130" t="s">
        <v>302</v>
      </c>
      <c r="C28" s="131">
        <f>C29</f>
        <v>0</v>
      </c>
      <c r="D28" s="131">
        <f>D29</f>
        <v>0</v>
      </c>
      <c r="E28" s="47" t="s">
        <v>255</v>
      </c>
      <c r="F28" s="131">
        <f>F29</f>
        <v>0</v>
      </c>
    </row>
    <row r="29" spans="1:6" ht="21.75" customHeight="1" thickTop="1">
      <c r="A29" s="144" t="s">
        <v>303</v>
      </c>
      <c r="B29" s="136" t="s">
        <v>304</v>
      </c>
      <c r="C29" s="43">
        <v>0</v>
      </c>
      <c r="D29" s="43">
        <f>'[1]หมายเหตุ 1'!E31</f>
        <v>0</v>
      </c>
      <c r="E29" s="134" t="s">
        <v>255</v>
      </c>
      <c r="F29" s="43">
        <f>C29-D29</f>
        <v>0</v>
      </c>
    </row>
    <row r="30" spans="1:7" ht="21.75" customHeight="1" thickBot="1">
      <c r="A30" s="137" t="s">
        <v>305</v>
      </c>
      <c r="B30" s="130" t="s">
        <v>306</v>
      </c>
      <c r="C30" s="131">
        <f>C31+C32+C33+C34+C35+C36+C37+C38+C39+C40+C41</f>
        <v>8003000</v>
      </c>
      <c r="D30" s="131">
        <f>D31+D32+D33+D34+D35+D36+D37+D38+D39+D40+D41</f>
        <v>7928727.689999999</v>
      </c>
      <c r="E30" s="47" t="s">
        <v>255</v>
      </c>
      <c r="F30" s="131">
        <f>C30-D30</f>
        <v>74272.31000000145</v>
      </c>
      <c r="G30" s="204">
        <f>F32+F33+F34+F35+F37+F38+F39+F40+F41-F36</f>
        <v>1265201.950000001</v>
      </c>
    </row>
    <row r="31" spans="1:6" ht="21.75" customHeight="1" thickTop="1">
      <c r="A31" s="143" t="s">
        <v>307</v>
      </c>
      <c r="B31" s="133" t="s">
        <v>308</v>
      </c>
      <c r="C31" s="43">
        <v>0</v>
      </c>
      <c r="D31" s="43">
        <v>0</v>
      </c>
      <c r="E31" s="134" t="s">
        <v>255</v>
      </c>
      <c r="F31" s="43">
        <f>C31-D31</f>
        <v>0</v>
      </c>
    </row>
    <row r="32" spans="1:6" ht="21.75" customHeight="1">
      <c r="A32" s="138" t="s">
        <v>309</v>
      </c>
      <c r="B32" s="133" t="s">
        <v>310</v>
      </c>
      <c r="C32" s="43">
        <v>5500000</v>
      </c>
      <c r="D32" s="43">
        <f>'[1]หมายเหตุ 1'!E34</f>
        <v>4901022.329999999</v>
      </c>
      <c r="E32" s="134" t="s">
        <v>255</v>
      </c>
      <c r="F32" s="43">
        <f>C32-D32</f>
        <v>598977.6700000009</v>
      </c>
    </row>
    <row r="33" spans="1:6" ht="21.75" customHeight="1">
      <c r="A33" s="138" t="s">
        <v>311</v>
      </c>
      <c r="B33" s="133" t="s">
        <v>312</v>
      </c>
      <c r="C33" s="43">
        <v>30000</v>
      </c>
      <c r="D33" s="43">
        <f>'[1]หมายเหตุ 1'!E35</f>
        <v>30073.77</v>
      </c>
      <c r="E33" s="134" t="s">
        <v>253</v>
      </c>
      <c r="F33" s="43">
        <f>D33-C33</f>
        <v>73.77000000000044</v>
      </c>
    </row>
    <row r="34" spans="1:6" ht="21.75" customHeight="1">
      <c r="A34" s="138" t="s">
        <v>313</v>
      </c>
      <c r="B34" s="133" t="s">
        <v>314</v>
      </c>
      <c r="C34" s="43">
        <v>600000</v>
      </c>
      <c r="D34" s="43">
        <f>'[1]หมายเหตุ 1'!E36</f>
        <v>566983.8600000001</v>
      </c>
      <c r="E34" s="134" t="s">
        <v>255</v>
      </c>
      <c r="F34" s="43">
        <f>C34-D34</f>
        <v>33016.1399999999</v>
      </c>
    </row>
    <row r="35" spans="1:6" ht="21.75" customHeight="1">
      <c r="A35" s="138" t="s">
        <v>315</v>
      </c>
      <c r="B35" s="133" t="s">
        <v>316</v>
      </c>
      <c r="C35" s="43">
        <v>1300000</v>
      </c>
      <c r="D35" s="43">
        <f>'[1]หมายเหตุ 1'!E37</f>
        <v>1424644.05</v>
      </c>
      <c r="E35" s="134" t="s">
        <v>253</v>
      </c>
      <c r="F35" s="43">
        <f>D35-C35</f>
        <v>124644.05000000005</v>
      </c>
    </row>
    <row r="36" spans="1:6" ht="21.75" customHeight="1">
      <c r="A36" s="138" t="s">
        <v>317</v>
      </c>
      <c r="B36" s="133" t="s">
        <v>318</v>
      </c>
      <c r="C36" s="43">
        <v>14000</v>
      </c>
      <c r="D36" s="43">
        <f>'[1]หมายเหตุ 1'!E38</f>
        <v>25805.149999999998</v>
      </c>
      <c r="E36" s="134" t="s">
        <v>253</v>
      </c>
      <c r="F36" s="43">
        <f>D36-C36</f>
        <v>11805.149999999998</v>
      </c>
    </row>
    <row r="37" spans="1:6" ht="21.75" customHeight="1">
      <c r="A37" s="138" t="s">
        <v>319</v>
      </c>
      <c r="B37" s="133" t="s">
        <v>320</v>
      </c>
      <c r="C37" s="43">
        <v>38000</v>
      </c>
      <c r="D37" s="43">
        <f>'[1]หมายเหตุ 1'!E39</f>
        <v>28867.31</v>
      </c>
      <c r="E37" s="134" t="s">
        <v>255</v>
      </c>
      <c r="F37" s="43">
        <f>C37-D37</f>
        <v>9132.689999999999</v>
      </c>
    </row>
    <row r="38" spans="1:6" ht="21.75" customHeight="1">
      <c r="A38" s="138" t="s">
        <v>321</v>
      </c>
      <c r="B38" s="133" t="s">
        <v>322</v>
      </c>
      <c r="C38" s="43">
        <v>450000</v>
      </c>
      <c r="D38" s="43">
        <f>'[1]หมายเหตุ 1'!E40</f>
        <v>920747</v>
      </c>
      <c r="E38" s="134" t="s">
        <v>253</v>
      </c>
      <c r="F38" s="43">
        <f>D38-C38</f>
        <v>470747</v>
      </c>
    </row>
    <row r="39" spans="1:6" ht="21.75" customHeight="1">
      <c r="A39" s="143" t="s">
        <v>323</v>
      </c>
      <c r="B39" s="133" t="s">
        <v>324</v>
      </c>
      <c r="C39" s="43">
        <v>70000</v>
      </c>
      <c r="D39" s="43">
        <f>'[1]หมายเหตุ 1'!E41</f>
        <v>30584.22</v>
      </c>
      <c r="E39" s="134" t="s">
        <v>255</v>
      </c>
      <c r="F39" s="43">
        <f aca="true" t="shared" si="2" ref="F39:F44">C39-D39</f>
        <v>39415.78</v>
      </c>
    </row>
    <row r="40" spans="1:6" ht="21.75" customHeight="1">
      <c r="A40" s="143" t="s">
        <v>325</v>
      </c>
      <c r="B40" s="133" t="s">
        <v>326</v>
      </c>
      <c r="C40" s="43">
        <v>1000</v>
      </c>
      <c r="D40" s="43">
        <f>'[1]หมายเหตุ 1'!E42</f>
        <v>0</v>
      </c>
      <c r="E40" s="134" t="s">
        <v>255</v>
      </c>
      <c r="F40" s="43">
        <f t="shared" si="2"/>
        <v>1000</v>
      </c>
    </row>
    <row r="41" spans="1:6" ht="21.75" customHeight="1">
      <c r="A41" s="143" t="s">
        <v>327</v>
      </c>
      <c r="B41" s="136" t="s">
        <v>255</v>
      </c>
      <c r="C41" s="43">
        <v>0</v>
      </c>
      <c r="D41" s="43">
        <f>'[1]หมายเหตุ 1'!E43</f>
        <v>0</v>
      </c>
      <c r="E41" s="134" t="s">
        <v>255</v>
      </c>
      <c r="F41" s="43">
        <f t="shared" si="2"/>
        <v>0</v>
      </c>
    </row>
    <row r="42" spans="1:6" ht="21.75" customHeight="1" thickBot="1">
      <c r="A42" s="145" t="s">
        <v>98</v>
      </c>
      <c r="B42" s="130" t="s">
        <v>328</v>
      </c>
      <c r="C42" s="131">
        <f>C43</f>
        <v>5828000</v>
      </c>
      <c r="D42" s="131">
        <f>D43</f>
        <v>4138098</v>
      </c>
      <c r="E42" s="47" t="s">
        <v>255</v>
      </c>
      <c r="F42" s="131">
        <f t="shared" si="2"/>
        <v>1689902</v>
      </c>
    </row>
    <row r="43" spans="1:6" ht="21.75" customHeight="1" thickTop="1">
      <c r="A43" s="139" t="s">
        <v>329</v>
      </c>
      <c r="B43" s="136" t="s">
        <v>330</v>
      </c>
      <c r="C43" s="45">
        <v>5828000</v>
      </c>
      <c r="D43" s="45">
        <f>'[1]หมายเหตุ 1'!E45</f>
        <v>4138098</v>
      </c>
      <c r="E43" s="140" t="s">
        <v>255</v>
      </c>
      <c r="F43" s="45">
        <f t="shared" si="2"/>
        <v>1689902</v>
      </c>
    </row>
    <row r="44" spans="1:7" ht="20.25" thickBot="1">
      <c r="A44" s="146" t="s">
        <v>331</v>
      </c>
      <c r="B44" s="147"/>
      <c r="C44" s="141">
        <f>C6+C10+C19+C21+C23+C28+C30+C42</f>
        <v>14672500</v>
      </c>
      <c r="D44" s="141">
        <f>D6+D10+D19+D21+D23+D28+D30+D42</f>
        <v>12772486.809999999</v>
      </c>
      <c r="E44" s="142" t="s">
        <v>255</v>
      </c>
      <c r="F44" s="141">
        <f t="shared" si="2"/>
        <v>1900013.1900000013</v>
      </c>
      <c r="G44" s="204">
        <f>F6+F10+F19+F21+F23+F30+F42</f>
        <v>1913703.1100000015</v>
      </c>
    </row>
    <row r="45" spans="1:7" ht="20.25" thickTop="1">
      <c r="A45" s="148"/>
      <c r="B45" s="149"/>
      <c r="G45" s="204"/>
    </row>
  </sheetData>
  <mergeCells count="7">
    <mergeCell ref="A1:F1"/>
    <mergeCell ref="A2:F2"/>
    <mergeCell ref="A3:F3"/>
    <mergeCell ref="C4:C5"/>
    <mergeCell ref="D4:D5"/>
    <mergeCell ref="A4:A5"/>
    <mergeCell ref="B4:B5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286"/>
  <sheetViews>
    <sheetView view="pageBreakPreview" zoomScaleSheetLayoutView="100" workbookViewId="0" topLeftCell="A1">
      <selection activeCell="E1" sqref="E1:G16384"/>
    </sheetView>
  </sheetViews>
  <sheetFormatPr defaultColWidth="9.140625" defaultRowHeight="21" customHeight="1"/>
  <cols>
    <col min="1" max="1" width="52.140625" style="2" customWidth="1"/>
    <col min="2" max="4" width="14.28125" style="2" customWidth="1"/>
    <col min="5" max="5" width="15.28125" style="199" bestFit="1" customWidth="1"/>
    <col min="6" max="7" width="14.57421875" style="199" customWidth="1"/>
    <col min="8" max="16384" width="9.140625" style="2" customWidth="1"/>
  </cols>
  <sheetData>
    <row r="1" spans="1:5" ht="21" customHeight="1">
      <c r="A1" s="1" t="s">
        <v>0</v>
      </c>
      <c r="B1" s="1"/>
      <c r="C1" s="1"/>
      <c r="D1" s="1"/>
      <c r="E1" s="198"/>
    </row>
    <row r="2" spans="1:5" ht="21" customHeight="1">
      <c r="A2" s="1" t="s">
        <v>1</v>
      </c>
      <c r="B2" s="1"/>
      <c r="C2" s="1"/>
      <c r="D2" s="1"/>
      <c r="E2" s="198"/>
    </row>
    <row r="3" spans="1:5" ht="21" customHeight="1">
      <c r="A3" s="1" t="s">
        <v>2</v>
      </c>
      <c r="B3" s="1"/>
      <c r="C3" s="1"/>
      <c r="D3" s="1"/>
      <c r="E3" s="198"/>
    </row>
    <row r="4" spans="1:5" ht="21" customHeight="1">
      <c r="A4" s="3" t="s">
        <v>3</v>
      </c>
      <c r="B4" s="4"/>
      <c r="C4" s="4"/>
      <c r="D4" s="4"/>
      <c r="E4" s="200"/>
    </row>
    <row r="5" spans="1:5" ht="21" customHeight="1">
      <c r="A5" s="5" t="s">
        <v>4</v>
      </c>
      <c r="B5" s="6" t="s">
        <v>5</v>
      </c>
      <c r="C5" s="7" t="s">
        <v>6</v>
      </c>
      <c r="D5" s="6" t="s">
        <v>5</v>
      </c>
      <c r="E5" s="201"/>
    </row>
    <row r="6" spans="1:7" ht="21" customHeight="1">
      <c r="A6" s="8"/>
      <c r="B6" s="9" t="s">
        <v>7</v>
      </c>
      <c r="C6" s="10" t="s">
        <v>8</v>
      </c>
      <c r="D6" s="9" t="s">
        <v>9</v>
      </c>
      <c r="E6" s="202" t="s">
        <v>5</v>
      </c>
      <c r="F6" s="203" t="s">
        <v>6</v>
      </c>
      <c r="G6" s="202" t="s">
        <v>10</v>
      </c>
    </row>
    <row r="7" spans="1:4" ht="21" customHeight="1">
      <c r="A7" s="11" t="s">
        <v>11</v>
      </c>
      <c r="B7" s="12"/>
      <c r="C7" s="13"/>
      <c r="D7" s="14"/>
    </row>
    <row r="8" spans="1:4" ht="21" customHeight="1">
      <c r="A8" s="14" t="s">
        <v>12</v>
      </c>
      <c r="B8" s="15">
        <v>664760</v>
      </c>
      <c r="C8" s="16">
        <v>525173</v>
      </c>
      <c r="D8" s="17">
        <f aca="true" t="shared" si="0" ref="D8:D13">B8-C8</f>
        <v>139587</v>
      </c>
    </row>
    <row r="9" spans="1:4" ht="21" customHeight="1">
      <c r="A9" s="14" t="s">
        <v>13</v>
      </c>
      <c r="B9" s="15">
        <v>438360</v>
      </c>
      <c r="C9" s="16">
        <v>356680</v>
      </c>
      <c r="D9" s="18">
        <f t="shared" si="0"/>
        <v>81680</v>
      </c>
    </row>
    <row r="10" spans="1:4" ht="21" customHeight="1">
      <c r="A10" s="14" t="s">
        <v>14</v>
      </c>
      <c r="B10" s="15">
        <v>68400</v>
      </c>
      <c r="C10" s="16">
        <v>57280</v>
      </c>
      <c r="D10" s="17">
        <f t="shared" si="0"/>
        <v>11120</v>
      </c>
    </row>
    <row r="11" spans="1:4" ht="21" customHeight="1">
      <c r="A11" s="14" t="s">
        <v>15</v>
      </c>
      <c r="B11" s="15">
        <v>42000</v>
      </c>
      <c r="C11" s="16">
        <v>35000</v>
      </c>
      <c r="D11" s="17">
        <f t="shared" si="0"/>
        <v>7000</v>
      </c>
    </row>
    <row r="12" spans="1:4" ht="21" customHeight="1">
      <c r="A12" s="14" t="s">
        <v>16</v>
      </c>
      <c r="B12" s="15">
        <v>42700</v>
      </c>
      <c r="C12" s="16">
        <v>7016</v>
      </c>
      <c r="D12" s="17">
        <f t="shared" si="0"/>
        <v>35684</v>
      </c>
    </row>
    <row r="13" spans="1:7" ht="21" customHeight="1">
      <c r="A13" s="14" t="s">
        <v>17</v>
      </c>
      <c r="B13" s="15">
        <v>27000</v>
      </c>
      <c r="C13" s="16">
        <v>20306</v>
      </c>
      <c r="D13" s="17">
        <f t="shared" si="0"/>
        <v>6694</v>
      </c>
      <c r="E13" s="204">
        <f>B8+B9+B10+B11+B12+B13</f>
        <v>1283220</v>
      </c>
      <c r="F13" s="204">
        <f>C8+C9+C10+C11+C12+C13</f>
        <v>1001455</v>
      </c>
      <c r="G13" s="204">
        <f>E13-F13</f>
        <v>281765</v>
      </c>
    </row>
    <row r="14" spans="1:4" ht="21" customHeight="1">
      <c r="A14" s="11" t="s">
        <v>18</v>
      </c>
      <c r="B14" s="12"/>
      <c r="C14" s="16"/>
      <c r="D14" s="19"/>
    </row>
    <row r="15" spans="1:4" ht="21" customHeight="1">
      <c r="A15" s="14" t="s">
        <v>19</v>
      </c>
      <c r="B15" s="15">
        <v>423100</v>
      </c>
      <c r="C15" s="16">
        <v>342400</v>
      </c>
      <c r="D15" s="17">
        <f>B15-C15</f>
        <v>80700</v>
      </c>
    </row>
    <row r="16" spans="1:7" ht="21" customHeight="1">
      <c r="A16" s="14" t="s">
        <v>20</v>
      </c>
      <c r="B16" s="15">
        <v>114000</v>
      </c>
      <c r="C16" s="16">
        <v>92400</v>
      </c>
      <c r="D16" s="17">
        <f>B16-C16</f>
        <v>21600</v>
      </c>
      <c r="E16" s="204">
        <f>B15+B16</f>
        <v>537100</v>
      </c>
      <c r="F16" s="204">
        <f>C15+C16</f>
        <v>434800</v>
      </c>
      <c r="G16" s="204">
        <f>E16-F16</f>
        <v>102300</v>
      </c>
    </row>
    <row r="17" spans="1:4" ht="21" customHeight="1">
      <c r="A17" s="11" t="s">
        <v>21</v>
      </c>
      <c r="B17" s="20"/>
      <c r="C17" s="16"/>
      <c r="D17" s="19"/>
    </row>
    <row r="18" spans="1:4" ht="21" customHeight="1">
      <c r="A18" s="14" t="s">
        <v>22</v>
      </c>
      <c r="B18" s="15">
        <v>769800</v>
      </c>
      <c r="C18" s="16">
        <v>697191</v>
      </c>
      <c r="D18" s="17">
        <f aca="true" t="shared" si="1" ref="D18:D26">B18-C18</f>
        <v>72609</v>
      </c>
    </row>
    <row r="19" spans="1:4" ht="21" customHeight="1">
      <c r="A19" s="14" t="s">
        <v>23</v>
      </c>
      <c r="B19" s="15">
        <v>12000</v>
      </c>
      <c r="C19" s="16">
        <v>4400</v>
      </c>
      <c r="D19" s="17">
        <f t="shared" si="1"/>
        <v>7600</v>
      </c>
    </row>
    <row r="20" spans="1:4" ht="21" customHeight="1">
      <c r="A20" s="14" t="s">
        <v>24</v>
      </c>
      <c r="B20" s="15">
        <v>45000</v>
      </c>
      <c r="C20" s="16">
        <v>41400</v>
      </c>
      <c r="D20" s="17">
        <f t="shared" si="1"/>
        <v>3600</v>
      </c>
    </row>
    <row r="21" spans="1:4" ht="21" customHeight="1">
      <c r="A21" s="14" t="s">
        <v>25</v>
      </c>
      <c r="B21" s="15">
        <v>6000</v>
      </c>
      <c r="C21" s="16">
        <v>3874</v>
      </c>
      <c r="D21" s="17">
        <f t="shared" si="1"/>
        <v>2126</v>
      </c>
    </row>
    <row r="22" spans="1:4" ht="21" customHeight="1">
      <c r="A22" s="14" t="s">
        <v>26</v>
      </c>
      <c r="B22" s="15">
        <v>24000</v>
      </c>
      <c r="C22" s="16">
        <v>17600</v>
      </c>
      <c r="D22" s="17">
        <f t="shared" si="1"/>
        <v>6400</v>
      </c>
    </row>
    <row r="23" spans="1:4" ht="21" customHeight="1">
      <c r="A23" s="14" t="s">
        <v>27</v>
      </c>
      <c r="B23" s="15">
        <v>25000</v>
      </c>
      <c r="C23" s="16">
        <v>601</v>
      </c>
      <c r="D23" s="17">
        <f t="shared" si="1"/>
        <v>24399</v>
      </c>
    </row>
    <row r="24" spans="1:4" ht="21" customHeight="1">
      <c r="A24" s="14" t="s">
        <v>28</v>
      </c>
      <c r="B24" s="15">
        <v>15000</v>
      </c>
      <c r="C24" s="16">
        <v>14611</v>
      </c>
      <c r="D24" s="17">
        <f t="shared" si="1"/>
        <v>389</v>
      </c>
    </row>
    <row r="25" spans="1:7" ht="21" customHeight="1">
      <c r="A25" s="14" t="s">
        <v>29</v>
      </c>
      <c r="B25" s="15">
        <v>38000</v>
      </c>
      <c r="C25" s="16">
        <v>27420</v>
      </c>
      <c r="D25" s="17">
        <f t="shared" si="1"/>
        <v>10580</v>
      </c>
      <c r="E25" s="204">
        <f>B24</f>
        <v>15000</v>
      </c>
      <c r="F25" s="204">
        <f>C24</f>
        <v>14611</v>
      </c>
      <c r="G25" s="204">
        <f>E25-F25</f>
        <v>389</v>
      </c>
    </row>
    <row r="26" spans="1:7" ht="21" customHeight="1">
      <c r="A26" s="21" t="s">
        <v>30</v>
      </c>
      <c r="B26" s="15">
        <v>263030</v>
      </c>
      <c r="C26" s="16"/>
      <c r="D26" s="17">
        <f t="shared" si="1"/>
        <v>263030</v>
      </c>
      <c r="E26" s="205">
        <f>B18+B19+B20+B21+B22+B23+B25+B26</f>
        <v>1182830</v>
      </c>
      <c r="F26" s="204">
        <f>C18+C19+C20+C21+C22+C23+C25+C26</f>
        <v>792486</v>
      </c>
      <c r="G26" s="204">
        <f>E26-F26</f>
        <v>390344</v>
      </c>
    </row>
    <row r="27" spans="1:4" ht="21" customHeight="1">
      <c r="A27" s="11" t="s">
        <v>31</v>
      </c>
      <c r="B27" s="20"/>
      <c r="C27" s="16"/>
      <c r="D27" s="19"/>
    </row>
    <row r="28" spans="1:4" ht="21" customHeight="1">
      <c r="A28" s="14" t="s">
        <v>32</v>
      </c>
      <c r="B28" s="15">
        <v>120000</v>
      </c>
      <c r="C28" s="16">
        <v>101506</v>
      </c>
      <c r="D28" s="17">
        <f>B28-C28</f>
        <v>18494</v>
      </c>
    </row>
    <row r="29" spans="1:4" ht="21" customHeight="1">
      <c r="A29" s="14" t="s">
        <v>33</v>
      </c>
      <c r="B29" s="15">
        <v>115000</v>
      </c>
      <c r="C29" s="16">
        <v>109034.82</v>
      </c>
      <c r="D29" s="17">
        <f>B29-C29</f>
        <v>5965.179999999993</v>
      </c>
    </row>
    <row r="30" spans="1:4" ht="21" customHeight="1">
      <c r="A30" s="14" t="s">
        <v>34</v>
      </c>
      <c r="B30" s="20"/>
      <c r="C30" s="16"/>
      <c r="D30" s="19"/>
    </row>
    <row r="31" spans="1:4" ht="21" customHeight="1">
      <c r="A31" s="14" t="s">
        <v>35</v>
      </c>
      <c r="B31" s="15">
        <v>25000</v>
      </c>
      <c r="C31" s="16">
        <v>14574</v>
      </c>
      <c r="D31" s="17">
        <f aca="true" t="shared" si="2" ref="D31:D37">B31-C31</f>
        <v>10426</v>
      </c>
    </row>
    <row r="32" spans="1:4" ht="21" customHeight="1">
      <c r="A32" s="14" t="s">
        <v>36</v>
      </c>
      <c r="B32" s="15">
        <v>25000</v>
      </c>
      <c r="C32" s="16">
        <v>20918</v>
      </c>
      <c r="D32" s="17">
        <f t="shared" si="2"/>
        <v>4082</v>
      </c>
    </row>
    <row r="33" spans="1:4" ht="21" customHeight="1">
      <c r="A33" s="14" t="s">
        <v>37</v>
      </c>
      <c r="B33" s="15">
        <v>80000</v>
      </c>
      <c r="C33" s="16">
        <v>79921</v>
      </c>
      <c r="D33" s="17">
        <f t="shared" si="2"/>
        <v>79</v>
      </c>
    </row>
    <row r="34" spans="1:4" ht="21" customHeight="1">
      <c r="A34" s="14" t="s">
        <v>38</v>
      </c>
      <c r="B34" s="15">
        <v>40000</v>
      </c>
      <c r="C34" s="16">
        <v>38415</v>
      </c>
      <c r="D34" s="17">
        <f t="shared" si="2"/>
        <v>1585</v>
      </c>
    </row>
    <row r="35" spans="1:4" ht="21" customHeight="1">
      <c r="A35" s="14" t="s">
        <v>39</v>
      </c>
      <c r="B35" s="15">
        <v>35000</v>
      </c>
      <c r="C35" s="16">
        <v>12811</v>
      </c>
      <c r="D35" s="17">
        <f t="shared" si="2"/>
        <v>22189</v>
      </c>
    </row>
    <row r="36" spans="1:4" ht="21" customHeight="1">
      <c r="A36" s="14" t="s">
        <v>40</v>
      </c>
      <c r="B36" s="15">
        <v>40000</v>
      </c>
      <c r="C36" s="16">
        <v>36876</v>
      </c>
      <c r="D36" s="17">
        <f t="shared" si="2"/>
        <v>3124</v>
      </c>
    </row>
    <row r="37" spans="1:4" ht="21" customHeight="1">
      <c r="A37" s="22" t="s">
        <v>41</v>
      </c>
      <c r="B37" s="23">
        <v>20000</v>
      </c>
      <c r="C37" s="24">
        <v>12300</v>
      </c>
      <c r="D37" s="25">
        <f t="shared" si="2"/>
        <v>7700</v>
      </c>
    </row>
    <row r="38" spans="1:4" ht="21" customHeight="1">
      <c r="A38" s="26" t="s">
        <v>42</v>
      </c>
      <c r="B38" s="27"/>
      <c r="C38" s="27"/>
      <c r="D38" s="27"/>
    </row>
    <row r="39" spans="1:4" ht="21" customHeight="1">
      <c r="A39" s="5" t="s">
        <v>4</v>
      </c>
      <c r="B39" s="28" t="s">
        <v>5</v>
      </c>
      <c r="C39" s="29" t="s">
        <v>6</v>
      </c>
      <c r="D39" s="28" t="s">
        <v>5</v>
      </c>
    </row>
    <row r="40" spans="1:4" ht="21" customHeight="1">
      <c r="A40" s="8"/>
      <c r="B40" s="30" t="s">
        <v>7</v>
      </c>
      <c r="C40" s="31" t="s">
        <v>8</v>
      </c>
      <c r="D40" s="30" t="s">
        <v>9</v>
      </c>
    </row>
    <row r="41" spans="1:4" ht="21" customHeight="1">
      <c r="A41" s="32" t="s">
        <v>43</v>
      </c>
      <c r="B41" s="33"/>
      <c r="C41" s="16"/>
      <c r="D41" s="34"/>
    </row>
    <row r="42" spans="1:4" ht="21" customHeight="1">
      <c r="A42" s="14" t="s">
        <v>44</v>
      </c>
      <c r="B42" s="33">
        <v>100000</v>
      </c>
      <c r="C42" s="16">
        <v>46957</v>
      </c>
      <c r="D42" s="35">
        <f aca="true" t="shared" si="3" ref="D42:D71">B42-C42</f>
        <v>53043</v>
      </c>
    </row>
    <row r="43" spans="1:4" ht="21" customHeight="1">
      <c r="A43" s="14" t="s">
        <v>45</v>
      </c>
      <c r="B43" s="33">
        <v>3000</v>
      </c>
      <c r="C43" s="16"/>
      <c r="D43" s="35">
        <f t="shared" si="3"/>
        <v>3000</v>
      </c>
    </row>
    <row r="44" spans="1:4" ht="21" customHeight="1">
      <c r="A44" s="14" t="s">
        <v>46</v>
      </c>
      <c r="B44" s="33">
        <v>3000</v>
      </c>
      <c r="C44" s="16">
        <v>2600</v>
      </c>
      <c r="D44" s="35">
        <f t="shared" si="3"/>
        <v>400</v>
      </c>
    </row>
    <row r="45" spans="1:4" ht="21" customHeight="1">
      <c r="A45" s="14" t="s">
        <v>47</v>
      </c>
      <c r="B45" s="33">
        <v>29015</v>
      </c>
      <c r="C45" s="16">
        <v>26642</v>
      </c>
      <c r="D45" s="35">
        <f t="shared" si="3"/>
        <v>2373</v>
      </c>
    </row>
    <row r="46" spans="1:4" ht="21" customHeight="1">
      <c r="A46" s="14" t="s">
        <v>48</v>
      </c>
      <c r="B46" s="33">
        <v>180985</v>
      </c>
      <c r="C46" s="16">
        <v>90200</v>
      </c>
      <c r="D46" s="35">
        <f t="shared" si="3"/>
        <v>90785</v>
      </c>
    </row>
    <row r="47" spans="1:4" ht="21" customHeight="1">
      <c r="A47" s="14" t="s">
        <v>49</v>
      </c>
      <c r="B47" s="33">
        <v>70000</v>
      </c>
      <c r="C47" s="16">
        <v>68088.33</v>
      </c>
      <c r="D47" s="35">
        <f t="shared" si="3"/>
        <v>1911.6699999999983</v>
      </c>
    </row>
    <row r="48" spans="1:4" ht="21" customHeight="1">
      <c r="A48" s="14" t="s">
        <v>50</v>
      </c>
      <c r="B48" s="33">
        <v>45000</v>
      </c>
      <c r="C48" s="16">
        <v>35159.7</v>
      </c>
      <c r="D48" s="35">
        <f t="shared" si="3"/>
        <v>9840.300000000003</v>
      </c>
    </row>
    <row r="49" spans="1:4" ht="21" customHeight="1">
      <c r="A49" s="14" t="s">
        <v>51</v>
      </c>
      <c r="B49" s="33">
        <v>30000</v>
      </c>
      <c r="C49" s="16">
        <v>25729</v>
      </c>
      <c r="D49" s="35">
        <f t="shared" si="3"/>
        <v>4271</v>
      </c>
    </row>
    <row r="50" spans="1:4" ht="21" customHeight="1">
      <c r="A50" s="14" t="s">
        <v>52</v>
      </c>
      <c r="B50" s="33">
        <v>50000</v>
      </c>
      <c r="C50" s="16"/>
      <c r="D50" s="35">
        <f t="shared" si="3"/>
        <v>50000</v>
      </c>
    </row>
    <row r="51" spans="1:4" ht="21" customHeight="1">
      <c r="A51" s="36" t="s">
        <v>53</v>
      </c>
      <c r="B51" s="33">
        <v>64000</v>
      </c>
      <c r="C51" s="16">
        <v>55100</v>
      </c>
      <c r="D51" s="35">
        <f t="shared" si="3"/>
        <v>8900</v>
      </c>
    </row>
    <row r="52" spans="1:4" ht="21" customHeight="1">
      <c r="A52" s="36" t="s">
        <v>54</v>
      </c>
      <c r="B52" s="33">
        <v>5200</v>
      </c>
      <c r="C52" s="16">
        <v>4728</v>
      </c>
      <c r="D52" s="35">
        <f t="shared" si="3"/>
        <v>472</v>
      </c>
    </row>
    <row r="53" spans="1:4" ht="21" customHeight="1">
      <c r="A53" s="14" t="s">
        <v>55</v>
      </c>
      <c r="B53" s="33">
        <v>45000</v>
      </c>
      <c r="C53" s="16">
        <v>42706.75</v>
      </c>
      <c r="D53" s="35">
        <f t="shared" si="3"/>
        <v>2293.25</v>
      </c>
    </row>
    <row r="54" spans="1:4" ht="21" customHeight="1">
      <c r="A54" s="14" t="s">
        <v>56</v>
      </c>
      <c r="B54" s="33">
        <v>70000</v>
      </c>
      <c r="C54" s="16">
        <v>64608</v>
      </c>
      <c r="D54" s="35">
        <f t="shared" si="3"/>
        <v>5392</v>
      </c>
    </row>
    <row r="55" spans="1:4" ht="21" customHeight="1">
      <c r="A55" s="14" t="s">
        <v>57</v>
      </c>
      <c r="B55" s="33">
        <v>0</v>
      </c>
      <c r="C55" s="16"/>
      <c r="D55" s="35">
        <f t="shared" si="3"/>
        <v>0</v>
      </c>
    </row>
    <row r="56" spans="1:4" ht="21" customHeight="1">
      <c r="A56" s="36" t="s">
        <v>58</v>
      </c>
      <c r="B56" s="33">
        <v>80000</v>
      </c>
      <c r="C56" s="16">
        <v>75155</v>
      </c>
      <c r="D56" s="35">
        <f t="shared" si="3"/>
        <v>4845</v>
      </c>
    </row>
    <row r="57" spans="1:4" ht="21" customHeight="1">
      <c r="A57" s="14" t="s">
        <v>59</v>
      </c>
      <c r="B57" s="33">
        <v>195000</v>
      </c>
      <c r="C57" s="16"/>
      <c r="D57" s="35">
        <f t="shared" si="3"/>
        <v>195000</v>
      </c>
    </row>
    <row r="58" spans="1:4" ht="21" customHeight="1">
      <c r="A58" s="14" t="s">
        <v>60</v>
      </c>
      <c r="B58" s="33">
        <v>95000</v>
      </c>
      <c r="C58" s="16">
        <v>51216</v>
      </c>
      <c r="D58" s="35">
        <f t="shared" si="3"/>
        <v>43784</v>
      </c>
    </row>
    <row r="59" spans="1:4" ht="21" customHeight="1">
      <c r="A59" s="14" t="s">
        <v>61</v>
      </c>
      <c r="B59" s="33">
        <v>30000</v>
      </c>
      <c r="C59" s="16">
        <v>29937.55</v>
      </c>
      <c r="D59" s="35">
        <f t="shared" si="3"/>
        <v>62.45000000000073</v>
      </c>
    </row>
    <row r="60" spans="1:4" ht="21" customHeight="1">
      <c r="A60" s="14" t="s">
        <v>62</v>
      </c>
      <c r="B60" s="33">
        <v>10000</v>
      </c>
      <c r="C60" s="16"/>
      <c r="D60" s="35">
        <f t="shared" si="3"/>
        <v>10000</v>
      </c>
    </row>
    <row r="61" spans="1:4" ht="21" customHeight="1">
      <c r="A61" s="14" t="s">
        <v>63</v>
      </c>
      <c r="B61" s="33">
        <v>30000</v>
      </c>
      <c r="C61" s="16">
        <v>0</v>
      </c>
      <c r="D61" s="35">
        <f t="shared" si="3"/>
        <v>30000</v>
      </c>
    </row>
    <row r="62" spans="1:4" ht="21" customHeight="1">
      <c r="A62" s="14" t="s">
        <v>64</v>
      </c>
      <c r="B62" s="33">
        <v>30000</v>
      </c>
      <c r="C62" s="16"/>
      <c r="D62" s="35">
        <f t="shared" si="3"/>
        <v>30000</v>
      </c>
    </row>
    <row r="63" spans="1:4" ht="21" customHeight="1">
      <c r="A63" s="14" t="s">
        <v>65</v>
      </c>
      <c r="B63" s="33">
        <v>200000</v>
      </c>
      <c r="C63" s="16">
        <v>199977.75</v>
      </c>
      <c r="D63" s="35">
        <f t="shared" si="3"/>
        <v>22.25</v>
      </c>
    </row>
    <row r="64" spans="1:4" ht="21" customHeight="1">
      <c r="A64" s="14" t="s">
        <v>66</v>
      </c>
      <c r="B64" s="33">
        <v>10000</v>
      </c>
      <c r="C64" s="16">
        <v>9230</v>
      </c>
      <c r="D64" s="35">
        <f t="shared" si="3"/>
        <v>770</v>
      </c>
    </row>
    <row r="65" spans="1:4" ht="21" customHeight="1">
      <c r="A65" s="21" t="s">
        <v>67</v>
      </c>
      <c r="B65" s="33">
        <v>0</v>
      </c>
      <c r="C65" s="16"/>
      <c r="D65" s="35">
        <f t="shared" si="3"/>
        <v>0</v>
      </c>
    </row>
    <row r="66" spans="1:4" ht="21" customHeight="1">
      <c r="A66" s="14" t="s">
        <v>68</v>
      </c>
      <c r="B66" s="33">
        <v>70000</v>
      </c>
      <c r="C66" s="16"/>
      <c r="D66" s="35">
        <f t="shared" si="3"/>
        <v>70000</v>
      </c>
    </row>
    <row r="67" spans="1:4" ht="21" customHeight="1">
      <c r="A67" s="14" t="s">
        <v>69</v>
      </c>
      <c r="B67" s="33">
        <v>20000</v>
      </c>
      <c r="C67" s="16">
        <v>19081</v>
      </c>
      <c r="D67" s="35">
        <f t="shared" si="3"/>
        <v>919</v>
      </c>
    </row>
    <row r="68" spans="1:4" ht="21" customHeight="1">
      <c r="A68" s="14" t="s">
        <v>70</v>
      </c>
      <c r="B68" s="33">
        <v>20000</v>
      </c>
      <c r="C68" s="16"/>
      <c r="D68" s="35">
        <f t="shared" si="3"/>
        <v>20000</v>
      </c>
    </row>
    <row r="69" spans="1:4" ht="21" customHeight="1">
      <c r="A69" s="14" t="s">
        <v>71</v>
      </c>
      <c r="B69" s="33">
        <v>0</v>
      </c>
      <c r="C69" s="16"/>
      <c r="D69" s="35">
        <f t="shared" si="3"/>
        <v>0</v>
      </c>
    </row>
    <row r="70" spans="1:8" ht="21" customHeight="1">
      <c r="A70" s="14" t="s">
        <v>72</v>
      </c>
      <c r="B70" s="33">
        <v>0</v>
      </c>
      <c r="C70" s="16"/>
      <c r="D70" s="35">
        <f t="shared" si="3"/>
        <v>0</v>
      </c>
      <c r="E70" s="204">
        <f>B34+B35+B46+B47+B49+B50+B51+B53+B54+B55+B56+B57+B58+B60+B61+B62+B63+B64+B65+B66+B68+B69+B70+B71</f>
        <v>1354985</v>
      </c>
      <c r="F70" s="204">
        <f>C34+C35+C46+C47+C49+C50+C51+C53+C54+C55+C56+C57+C58+C61+C62+C63+C64+C65+C66+C68+C69+C70+C71</f>
        <v>733236.8300000001</v>
      </c>
      <c r="G70" s="204">
        <f>E70-F70</f>
        <v>621748.1699999999</v>
      </c>
      <c r="H70" s="37" t="s">
        <v>73</v>
      </c>
    </row>
    <row r="71" spans="1:7" ht="21" customHeight="1">
      <c r="A71" s="14" t="s">
        <v>74</v>
      </c>
      <c r="B71" s="33">
        <v>30000</v>
      </c>
      <c r="C71" s="16"/>
      <c r="D71" s="35">
        <f t="shared" si="3"/>
        <v>30000</v>
      </c>
      <c r="E71" s="204">
        <f>B28+B29+B31+B32+B33+B36+B37+B42+B43+B44+B45+B48+B52+B59+B67</f>
        <v>660215</v>
      </c>
      <c r="F71" s="204">
        <f>C28+C29+C31+C32+C33+C36+C37+C42+C43+C44+C45+C48+C52+C59+C60+C67</f>
        <v>540235.0700000001</v>
      </c>
      <c r="G71" s="204">
        <f>E71-F71</f>
        <v>119979.92999999993</v>
      </c>
    </row>
    <row r="72" spans="1:7" ht="21" customHeight="1">
      <c r="A72" s="14"/>
      <c r="B72" s="33"/>
      <c r="C72" s="16"/>
      <c r="D72" s="35"/>
      <c r="E72" s="204">
        <f>SUM(E70:E71)</f>
        <v>2015200</v>
      </c>
      <c r="F72" s="204">
        <f>SUM(F70:F71)</f>
        <v>1273471.9000000001</v>
      </c>
      <c r="G72" s="204">
        <f>E72-F72</f>
        <v>741728.0999999999</v>
      </c>
    </row>
    <row r="73" spans="1:7" ht="21" customHeight="1">
      <c r="A73" s="14"/>
      <c r="B73" s="33"/>
      <c r="C73" s="16"/>
      <c r="D73" s="35"/>
      <c r="E73" s="204"/>
      <c r="F73" s="204"/>
      <c r="G73" s="204"/>
    </row>
    <row r="74" spans="1:7" ht="21" customHeight="1">
      <c r="A74" s="22"/>
      <c r="B74" s="23"/>
      <c r="C74" s="24"/>
      <c r="D74" s="38"/>
      <c r="E74" s="204"/>
      <c r="F74" s="204"/>
      <c r="G74" s="204"/>
    </row>
    <row r="75" spans="1:4" ht="21" customHeight="1">
      <c r="A75" s="26" t="s">
        <v>75</v>
      </c>
      <c r="B75" s="27"/>
      <c r="C75" s="27"/>
      <c r="D75" s="27"/>
    </row>
    <row r="76" spans="1:4" ht="21" customHeight="1">
      <c r="A76" s="5" t="s">
        <v>4</v>
      </c>
      <c r="B76" s="28" t="s">
        <v>5</v>
      </c>
      <c r="C76" s="29" t="s">
        <v>6</v>
      </c>
      <c r="D76" s="28" t="s">
        <v>5</v>
      </c>
    </row>
    <row r="77" spans="1:4" ht="21" customHeight="1">
      <c r="A77" s="8"/>
      <c r="B77" s="30" t="s">
        <v>7</v>
      </c>
      <c r="C77" s="31" t="s">
        <v>8</v>
      </c>
      <c r="D77" s="30" t="s">
        <v>9</v>
      </c>
    </row>
    <row r="78" spans="1:4" ht="21" customHeight="1">
      <c r="A78" s="11" t="s">
        <v>76</v>
      </c>
      <c r="B78" s="20"/>
      <c r="C78" s="16"/>
      <c r="D78" s="14"/>
    </row>
    <row r="79" spans="1:4" ht="21" customHeight="1">
      <c r="A79" s="14" t="s">
        <v>77</v>
      </c>
      <c r="B79" s="15">
        <v>75000</v>
      </c>
      <c r="C79" s="16">
        <v>45425</v>
      </c>
      <c r="D79" s="35">
        <f aca="true" t="shared" si="4" ref="D79:D91">B79-C79</f>
        <v>29575</v>
      </c>
    </row>
    <row r="80" spans="1:4" ht="21" customHeight="1">
      <c r="A80" s="14" t="s">
        <v>78</v>
      </c>
      <c r="B80" s="15">
        <v>16000</v>
      </c>
      <c r="C80" s="16">
        <v>11152</v>
      </c>
      <c r="D80" s="35">
        <f t="shared" si="4"/>
        <v>4848</v>
      </c>
    </row>
    <row r="81" spans="1:4" ht="21" customHeight="1">
      <c r="A81" s="14" t="s">
        <v>79</v>
      </c>
      <c r="B81" s="15">
        <v>5000</v>
      </c>
      <c r="C81" s="16"/>
      <c r="D81" s="35">
        <f t="shared" si="4"/>
        <v>5000</v>
      </c>
    </row>
    <row r="82" spans="1:4" ht="21" customHeight="1">
      <c r="A82" s="14" t="s">
        <v>80</v>
      </c>
      <c r="B82" s="15">
        <v>20000</v>
      </c>
      <c r="C82" s="16">
        <v>18350</v>
      </c>
      <c r="D82" s="35">
        <f t="shared" si="4"/>
        <v>1650</v>
      </c>
    </row>
    <row r="83" spans="1:4" ht="21" customHeight="1">
      <c r="A83" s="14" t="s">
        <v>81</v>
      </c>
      <c r="B83" s="15">
        <v>3000</v>
      </c>
      <c r="C83" s="16">
        <v>2208</v>
      </c>
      <c r="D83" s="35">
        <f t="shared" si="4"/>
        <v>792</v>
      </c>
    </row>
    <row r="84" spans="1:4" ht="21" customHeight="1">
      <c r="A84" s="14" t="s">
        <v>82</v>
      </c>
      <c r="B84" s="15">
        <v>10000</v>
      </c>
      <c r="C84" s="16">
        <v>6226</v>
      </c>
      <c r="D84" s="35">
        <f t="shared" si="4"/>
        <v>3774</v>
      </c>
    </row>
    <row r="85" spans="1:4" ht="21" customHeight="1">
      <c r="A85" s="14" t="s">
        <v>83</v>
      </c>
      <c r="B85" s="15">
        <v>70000</v>
      </c>
      <c r="C85" s="16">
        <v>61365.26</v>
      </c>
      <c r="D85" s="35">
        <f t="shared" si="4"/>
        <v>8634.739999999998</v>
      </c>
    </row>
    <row r="86" spans="1:4" ht="21" customHeight="1">
      <c r="A86" s="14" t="s">
        <v>84</v>
      </c>
      <c r="B86" s="33">
        <v>10000</v>
      </c>
      <c r="C86" s="16">
        <v>10000</v>
      </c>
      <c r="D86" s="35">
        <f t="shared" si="4"/>
        <v>0</v>
      </c>
    </row>
    <row r="87" spans="1:4" ht="21" customHeight="1">
      <c r="A87" s="14" t="s">
        <v>85</v>
      </c>
      <c r="B87" s="33">
        <v>10000</v>
      </c>
      <c r="C87" s="16">
        <v>3000</v>
      </c>
      <c r="D87" s="35">
        <f t="shared" si="4"/>
        <v>7000</v>
      </c>
    </row>
    <row r="88" spans="1:4" ht="21" customHeight="1">
      <c r="A88" s="14" t="s">
        <v>86</v>
      </c>
      <c r="B88" s="33">
        <v>70000</v>
      </c>
      <c r="C88" s="16">
        <v>69976</v>
      </c>
      <c r="D88" s="35">
        <f t="shared" si="4"/>
        <v>24</v>
      </c>
    </row>
    <row r="89" spans="1:4" ht="21" customHeight="1">
      <c r="A89" s="14" t="s">
        <v>87</v>
      </c>
      <c r="B89" s="33">
        <v>5000</v>
      </c>
      <c r="C89" s="16">
        <v>250</v>
      </c>
      <c r="D89" s="35">
        <f t="shared" si="4"/>
        <v>4750</v>
      </c>
    </row>
    <row r="90" spans="1:8" ht="21" customHeight="1">
      <c r="A90" s="14" t="s">
        <v>88</v>
      </c>
      <c r="B90" s="33">
        <v>222040</v>
      </c>
      <c r="C90" s="16">
        <v>118800</v>
      </c>
      <c r="D90" s="35">
        <f t="shared" si="4"/>
        <v>103240</v>
      </c>
      <c r="E90" s="204">
        <f>B84+B86+B88+B90+B91</f>
        <v>322040</v>
      </c>
      <c r="F90" s="204">
        <f>C84+C86+C88+C90+C91</f>
        <v>211852</v>
      </c>
      <c r="G90" s="204">
        <f>E90-F90</f>
        <v>110188</v>
      </c>
      <c r="H90" s="37" t="s">
        <v>73</v>
      </c>
    </row>
    <row r="91" spans="1:7" ht="21" customHeight="1">
      <c r="A91" s="12" t="s">
        <v>89</v>
      </c>
      <c r="B91" s="15">
        <v>10000</v>
      </c>
      <c r="C91" s="16">
        <v>6850</v>
      </c>
      <c r="D91" s="35">
        <f t="shared" si="4"/>
        <v>3150</v>
      </c>
      <c r="E91" s="204">
        <f>B79+B80+B81+B82+B83+B85+B87+B89</f>
        <v>204000</v>
      </c>
      <c r="F91" s="204">
        <f>C79+C80+C81+C82+C83+C85+C87+C89</f>
        <v>141750.26</v>
      </c>
      <c r="G91" s="204">
        <f>E91-F91</f>
        <v>62249.73999999999</v>
      </c>
    </row>
    <row r="92" spans="1:7" ht="21" customHeight="1">
      <c r="A92" s="39" t="s">
        <v>90</v>
      </c>
      <c r="B92" s="20"/>
      <c r="C92" s="16"/>
      <c r="D92" s="14"/>
      <c r="E92" s="204">
        <f>SUM(E90:E91)</f>
        <v>526040</v>
      </c>
      <c r="F92" s="204">
        <f>SUM(F90:F91)</f>
        <v>353602.26</v>
      </c>
      <c r="G92" s="204">
        <f>E92-F92</f>
        <v>172437.74</v>
      </c>
    </row>
    <row r="93" spans="1:4" ht="21" customHeight="1">
      <c r="A93" s="14" t="s">
        <v>91</v>
      </c>
      <c r="B93" s="40"/>
      <c r="C93" s="16"/>
      <c r="D93" s="14"/>
    </row>
    <row r="94" spans="1:4" ht="21" customHeight="1">
      <c r="A94" s="14" t="s">
        <v>92</v>
      </c>
      <c r="B94" s="33">
        <v>120000</v>
      </c>
      <c r="C94" s="16">
        <v>80358.81</v>
      </c>
      <c r="D94" s="35">
        <f aca="true" t="shared" si="5" ref="D94:D99">B94-C94</f>
        <v>39641.19</v>
      </c>
    </row>
    <row r="95" spans="1:4" ht="21" customHeight="1">
      <c r="A95" s="14" t="s">
        <v>93</v>
      </c>
      <c r="B95" s="33">
        <v>280000</v>
      </c>
      <c r="C95" s="16">
        <v>213018.59</v>
      </c>
      <c r="D95" s="35">
        <f t="shared" si="5"/>
        <v>66981.41</v>
      </c>
    </row>
    <row r="96" spans="1:4" ht="21" customHeight="1">
      <c r="A96" s="14" t="s">
        <v>94</v>
      </c>
      <c r="B96" s="33">
        <v>10000</v>
      </c>
      <c r="C96" s="16">
        <v>6510.47</v>
      </c>
      <c r="D96" s="35">
        <f t="shared" si="5"/>
        <v>3489.5299999999997</v>
      </c>
    </row>
    <row r="97" spans="1:4" ht="21" customHeight="1">
      <c r="A97" s="14" t="s">
        <v>95</v>
      </c>
      <c r="B97" s="33">
        <v>1500</v>
      </c>
      <c r="C97" s="16">
        <v>384</v>
      </c>
      <c r="D97" s="35">
        <f t="shared" si="5"/>
        <v>1116</v>
      </c>
    </row>
    <row r="98" spans="1:4" ht="21" customHeight="1">
      <c r="A98" s="14" t="s">
        <v>96</v>
      </c>
      <c r="B98" s="33">
        <v>90000</v>
      </c>
      <c r="C98" s="16">
        <v>87509.29</v>
      </c>
      <c r="D98" s="35">
        <f t="shared" si="5"/>
        <v>2490.7100000000064</v>
      </c>
    </row>
    <row r="99" spans="1:7" ht="21" customHeight="1">
      <c r="A99" s="14" t="s">
        <v>97</v>
      </c>
      <c r="B99" s="33">
        <v>10000</v>
      </c>
      <c r="C99" s="16">
        <v>6510.26</v>
      </c>
      <c r="D99" s="35">
        <f t="shared" si="5"/>
        <v>3489.74</v>
      </c>
      <c r="E99" s="204">
        <f>B94+B95+B96+B97+B98+B99</f>
        <v>511500</v>
      </c>
      <c r="F99" s="204">
        <f>C94+C95+C96+C97+C98+C99</f>
        <v>394291.42</v>
      </c>
      <c r="G99" s="204">
        <f>E99-F99</f>
        <v>117208.58000000002</v>
      </c>
    </row>
    <row r="100" spans="1:8" ht="21" customHeight="1">
      <c r="A100" s="11" t="s">
        <v>98</v>
      </c>
      <c r="B100" s="40"/>
      <c r="C100" s="16"/>
      <c r="D100" s="14"/>
      <c r="E100" s="206"/>
      <c r="F100" s="206"/>
      <c r="H100" s="41"/>
    </row>
    <row r="101" spans="1:8" ht="21" customHeight="1">
      <c r="A101" s="42" t="s">
        <v>99</v>
      </c>
      <c r="B101" s="40"/>
      <c r="C101" s="16"/>
      <c r="D101" s="14"/>
      <c r="E101" s="206"/>
      <c r="F101" s="206"/>
      <c r="H101" s="41"/>
    </row>
    <row r="102" spans="1:8" ht="21" customHeight="1">
      <c r="A102" s="14" t="s">
        <v>100</v>
      </c>
      <c r="B102" s="33">
        <v>15000</v>
      </c>
      <c r="C102" s="16">
        <v>15000</v>
      </c>
      <c r="D102" s="35">
        <f>B102-C102</f>
        <v>0</v>
      </c>
      <c r="E102" s="206"/>
      <c r="F102" s="206"/>
      <c r="H102" s="41"/>
    </row>
    <row r="103" spans="1:8" ht="21" customHeight="1">
      <c r="A103" s="14" t="s">
        <v>101</v>
      </c>
      <c r="B103" s="33">
        <v>30000</v>
      </c>
      <c r="C103" s="16">
        <v>30000</v>
      </c>
      <c r="D103" s="35">
        <f>B103-C103</f>
        <v>0</v>
      </c>
      <c r="E103" s="206"/>
      <c r="F103" s="206"/>
      <c r="H103" s="41"/>
    </row>
    <row r="104" spans="1:8" ht="21" customHeight="1">
      <c r="A104" s="14" t="s">
        <v>102</v>
      </c>
      <c r="B104" s="33"/>
      <c r="C104" s="16"/>
      <c r="D104" s="35"/>
      <c r="E104" s="206"/>
      <c r="F104" s="206"/>
      <c r="H104" s="41"/>
    </row>
    <row r="105" spans="1:8" ht="21" customHeight="1">
      <c r="A105" s="14" t="s">
        <v>103</v>
      </c>
      <c r="B105" s="33">
        <v>5000</v>
      </c>
      <c r="C105" s="16"/>
      <c r="D105" s="35">
        <f aca="true" t="shared" si="6" ref="D105:D110">B105-C105</f>
        <v>5000</v>
      </c>
      <c r="E105" s="206"/>
      <c r="F105" s="206"/>
      <c r="H105" s="41"/>
    </row>
    <row r="106" spans="1:8" ht="21" customHeight="1">
      <c r="A106" s="14" t="s">
        <v>104</v>
      </c>
      <c r="B106" s="33">
        <v>3000</v>
      </c>
      <c r="C106" s="16"/>
      <c r="D106" s="35">
        <f t="shared" si="6"/>
        <v>3000</v>
      </c>
      <c r="E106" s="206"/>
      <c r="F106" s="206"/>
      <c r="H106" s="41"/>
    </row>
    <row r="107" spans="1:8" ht="21" customHeight="1">
      <c r="A107" s="14" t="s">
        <v>105</v>
      </c>
      <c r="B107" s="33">
        <v>30000</v>
      </c>
      <c r="C107" s="16">
        <v>30000</v>
      </c>
      <c r="D107" s="35">
        <f t="shared" si="6"/>
        <v>0</v>
      </c>
      <c r="E107" s="206"/>
      <c r="F107" s="206"/>
      <c r="H107" s="41"/>
    </row>
    <row r="108" spans="1:4" ht="21" customHeight="1">
      <c r="A108" s="14" t="s">
        <v>106</v>
      </c>
      <c r="B108" s="33">
        <v>132000</v>
      </c>
      <c r="C108" s="16">
        <v>132000</v>
      </c>
      <c r="D108" s="35">
        <f t="shared" si="6"/>
        <v>0</v>
      </c>
    </row>
    <row r="109" spans="1:4" ht="21" customHeight="1">
      <c r="A109" s="14" t="s">
        <v>107</v>
      </c>
      <c r="B109" s="33">
        <v>120000</v>
      </c>
      <c r="C109" s="16">
        <v>120000</v>
      </c>
      <c r="D109" s="35">
        <f t="shared" si="6"/>
        <v>0</v>
      </c>
    </row>
    <row r="110" spans="1:4" ht="21" customHeight="1">
      <c r="A110" s="14" t="s">
        <v>108</v>
      </c>
      <c r="B110" s="43">
        <v>317200</v>
      </c>
      <c r="C110" s="44">
        <v>301600</v>
      </c>
      <c r="D110" s="43">
        <f t="shared" si="6"/>
        <v>15600</v>
      </c>
    </row>
    <row r="111" spans="1:4" ht="21" customHeight="1">
      <c r="A111" s="22"/>
      <c r="B111" s="45"/>
      <c r="C111" s="46"/>
      <c r="D111" s="45"/>
    </row>
    <row r="112" spans="1:6" ht="21" customHeight="1">
      <c r="A112" s="26" t="s">
        <v>109</v>
      </c>
      <c r="B112" s="27"/>
      <c r="C112" s="27"/>
      <c r="D112" s="27"/>
      <c r="F112" s="204"/>
    </row>
    <row r="113" spans="1:4" ht="21" customHeight="1">
      <c r="A113" s="5" t="s">
        <v>4</v>
      </c>
      <c r="B113" s="28" t="s">
        <v>5</v>
      </c>
      <c r="C113" s="29" t="s">
        <v>6</v>
      </c>
      <c r="D113" s="28" t="s">
        <v>5</v>
      </c>
    </row>
    <row r="114" spans="1:4" ht="21" customHeight="1">
      <c r="A114" s="8"/>
      <c r="B114" s="30" t="s">
        <v>7</v>
      </c>
      <c r="C114" s="31" t="s">
        <v>8</v>
      </c>
      <c r="D114" s="30" t="s">
        <v>9</v>
      </c>
    </row>
    <row r="115" spans="1:4" ht="21" customHeight="1">
      <c r="A115" s="14" t="s">
        <v>110</v>
      </c>
      <c r="B115" s="43">
        <v>60000</v>
      </c>
      <c r="C115" s="44"/>
      <c r="D115" s="43">
        <f>B115-C115</f>
        <v>60000</v>
      </c>
    </row>
    <row r="116" spans="1:4" ht="21" customHeight="1">
      <c r="A116" s="14" t="s">
        <v>111</v>
      </c>
      <c r="B116" s="43">
        <v>30000</v>
      </c>
      <c r="C116" s="44">
        <v>15500</v>
      </c>
      <c r="D116" s="43">
        <f>B116-C116</f>
        <v>14500</v>
      </c>
    </row>
    <row r="117" spans="1:8" ht="21" customHeight="1">
      <c r="A117" s="14" t="s">
        <v>112</v>
      </c>
      <c r="B117" s="43">
        <v>8000</v>
      </c>
      <c r="C117" s="44"/>
      <c r="D117" s="43">
        <f>B117-C117</f>
        <v>8000</v>
      </c>
      <c r="E117" s="204">
        <f>B102+B103+B105+B106+B107+B108+B109+B110+B115+B116+B117</f>
        <v>750200</v>
      </c>
      <c r="F117" s="204">
        <f>C102+C103+C105+C106+C107+C108+C109+C110+C115+C116+C117</f>
        <v>644100</v>
      </c>
      <c r="G117" s="204">
        <f>E117-F117</f>
        <v>106100</v>
      </c>
      <c r="H117" s="37" t="s">
        <v>73</v>
      </c>
    </row>
    <row r="118" spans="1:4" ht="21" customHeight="1">
      <c r="A118" s="11" t="s">
        <v>113</v>
      </c>
      <c r="B118" s="43"/>
      <c r="C118" s="44"/>
      <c r="D118" s="43"/>
    </row>
    <row r="119" spans="1:8" ht="21" customHeight="1">
      <c r="A119" s="14" t="s">
        <v>114</v>
      </c>
      <c r="B119" s="33">
        <v>25000</v>
      </c>
      <c r="C119" s="16"/>
      <c r="D119" s="35">
        <f>B119-C119</f>
        <v>25000</v>
      </c>
      <c r="E119" s="204">
        <f>B119</f>
        <v>25000</v>
      </c>
      <c r="F119" s="204">
        <f>C119</f>
        <v>0</v>
      </c>
      <c r="G119" s="204">
        <f>E119-F119</f>
        <v>25000</v>
      </c>
      <c r="H119" s="37" t="s">
        <v>73</v>
      </c>
    </row>
    <row r="120" spans="1:4" ht="21" customHeight="1">
      <c r="A120" s="11" t="s">
        <v>115</v>
      </c>
      <c r="B120" s="33"/>
      <c r="C120" s="16"/>
      <c r="D120" s="35"/>
    </row>
    <row r="121" spans="1:4" ht="21" customHeight="1">
      <c r="A121" s="14" t="s">
        <v>116</v>
      </c>
      <c r="B121" s="33"/>
      <c r="C121" s="16"/>
      <c r="D121" s="35"/>
    </row>
    <row r="122" spans="1:6" ht="21" customHeight="1">
      <c r="A122" s="14" t="s">
        <v>117</v>
      </c>
      <c r="B122" s="33">
        <v>2000</v>
      </c>
      <c r="C122" s="16">
        <v>1350</v>
      </c>
      <c r="D122" s="35">
        <f>B122-C122</f>
        <v>650</v>
      </c>
      <c r="F122" s="204"/>
    </row>
    <row r="123" spans="1:6" ht="21" customHeight="1">
      <c r="A123" s="14" t="s">
        <v>118</v>
      </c>
      <c r="B123" s="33">
        <v>10000</v>
      </c>
      <c r="C123" s="16"/>
      <c r="D123" s="35">
        <f>B123-C123</f>
        <v>10000</v>
      </c>
      <c r="F123" s="204"/>
    </row>
    <row r="124" spans="1:6" ht="21" customHeight="1">
      <c r="A124" s="14" t="s">
        <v>119</v>
      </c>
      <c r="B124" s="33">
        <v>20000</v>
      </c>
      <c r="C124" s="16">
        <v>20000</v>
      </c>
      <c r="D124" s="35">
        <f>B124-C124</f>
        <v>0</v>
      </c>
      <c r="F124" s="204"/>
    </row>
    <row r="125" spans="1:6" ht="21" customHeight="1">
      <c r="A125" s="14" t="s">
        <v>120</v>
      </c>
      <c r="B125" s="33">
        <v>8100</v>
      </c>
      <c r="C125" s="16">
        <v>7800</v>
      </c>
      <c r="D125" s="35">
        <f>B125-C125</f>
        <v>300</v>
      </c>
      <c r="F125" s="204"/>
    </row>
    <row r="126" spans="1:6" ht="21" customHeight="1">
      <c r="A126" s="14" t="s">
        <v>121</v>
      </c>
      <c r="B126" s="33">
        <v>1600</v>
      </c>
      <c r="C126" s="16">
        <v>1600</v>
      </c>
      <c r="D126" s="35">
        <f>B126-C126</f>
        <v>0</v>
      </c>
      <c r="F126" s="204"/>
    </row>
    <row r="127" spans="1:6" ht="21" customHeight="1">
      <c r="A127" s="14" t="s">
        <v>122</v>
      </c>
      <c r="B127" s="33"/>
      <c r="C127" s="16"/>
      <c r="D127" s="35"/>
      <c r="F127" s="204"/>
    </row>
    <row r="128" spans="1:6" ht="21" customHeight="1">
      <c r="A128" s="14" t="s">
        <v>123</v>
      </c>
      <c r="B128" s="33">
        <v>9600</v>
      </c>
      <c r="C128" s="16">
        <v>7600</v>
      </c>
      <c r="D128" s="35">
        <f>B128-C128</f>
        <v>2000</v>
      </c>
      <c r="F128" s="204"/>
    </row>
    <row r="129" spans="1:6" ht="21" customHeight="1">
      <c r="A129" s="14" t="s">
        <v>124</v>
      </c>
      <c r="B129" s="33"/>
      <c r="C129" s="16"/>
      <c r="D129" s="35"/>
      <c r="F129" s="204"/>
    </row>
    <row r="130" spans="1:6" ht="21" customHeight="1">
      <c r="A130" s="14" t="s">
        <v>125</v>
      </c>
      <c r="B130" s="33">
        <v>10000</v>
      </c>
      <c r="C130" s="16">
        <v>10000</v>
      </c>
      <c r="D130" s="35">
        <f>B130-C130</f>
        <v>0</v>
      </c>
      <c r="F130" s="204"/>
    </row>
    <row r="131" spans="1:6" ht="21" customHeight="1">
      <c r="A131" s="14" t="s">
        <v>126</v>
      </c>
      <c r="B131" s="33"/>
      <c r="C131" s="16"/>
      <c r="D131" s="35"/>
      <c r="F131" s="204"/>
    </row>
    <row r="132" spans="1:8" ht="21" customHeight="1">
      <c r="A132" s="14" t="s">
        <v>127</v>
      </c>
      <c r="B132" s="33">
        <v>46000</v>
      </c>
      <c r="C132" s="16"/>
      <c r="D132" s="35">
        <f>B132-C132</f>
        <v>46000</v>
      </c>
      <c r="E132" s="204">
        <f>B122+B123+B124+B125+B126+B128+B130+B132</f>
        <v>107300</v>
      </c>
      <c r="F132" s="204">
        <f>C122+C123+C124+C125+C126+C128+C130+C132</f>
        <v>48350</v>
      </c>
      <c r="G132" s="204">
        <f>E132-F132</f>
        <v>58950</v>
      </c>
      <c r="H132" s="37" t="s">
        <v>73</v>
      </c>
    </row>
    <row r="133" spans="1:6" ht="21" customHeight="1">
      <c r="A133" s="11" t="s">
        <v>128</v>
      </c>
      <c r="B133" s="33"/>
      <c r="C133" s="16"/>
      <c r="D133" s="35"/>
      <c r="F133" s="204"/>
    </row>
    <row r="134" spans="1:4" ht="21" customHeight="1">
      <c r="A134" s="14" t="s">
        <v>129</v>
      </c>
      <c r="B134" s="33">
        <v>182600</v>
      </c>
      <c r="C134" s="16"/>
      <c r="D134" s="35">
        <f>B134-C134</f>
        <v>182600</v>
      </c>
    </row>
    <row r="135" spans="1:8" ht="21" customHeight="1">
      <c r="A135" s="14" t="s">
        <v>130</v>
      </c>
      <c r="B135" s="33">
        <v>175100</v>
      </c>
      <c r="C135" s="16">
        <v>170308</v>
      </c>
      <c r="D135" s="35">
        <f>B135-C135</f>
        <v>4792</v>
      </c>
      <c r="E135" s="204">
        <f>B134+B135</f>
        <v>357700</v>
      </c>
      <c r="F135" s="204">
        <f>C134+C135</f>
        <v>170308</v>
      </c>
      <c r="G135" s="204">
        <f>E135-F135</f>
        <v>187392</v>
      </c>
      <c r="H135" s="37" t="s">
        <v>73</v>
      </c>
    </row>
    <row r="136" spans="1:4" ht="21" customHeight="1">
      <c r="A136" s="22"/>
      <c r="B136" s="22"/>
      <c r="C136" s="24"/>
      <c r="D136" s="22"/>
    </row>
    <row r="137" spans="1:7" ht="21" customHeight="1" thickBot="1">
      <c r="A137" s="47" t="s">
        <v>131</v>
      </c>
      <c r="B137" s="48">
        <f>SUM(B8:B136)</f>
        <v>7311090</v>
      </c>
      <c r="C137" s="49">
        <f>SUM(C8:C136)</f>
        <v>5127475.579999999</v>
      </c>
      <c r="D137" s="50">
        <f>B137-C137</f>
        <v>2183614.420000001</v>
      </c>
      <c r="E137" s="204">
        <f>E13+E16+E26+E71+E91+E99</f>
        <v>4378865</v>
      </c>
      <c r="F137" s="204">
        <f>F13+F16+F26+F71+F91+F99</f>
        <v>3305017.75</v>
      </c>
      <c r="G137" s="204">
        <f>E137-F137</f>
        <v>1073847.25</v>
      </c>
    </row>
    <row r="138" spans="1:8" ht="21" customHeight="1" thickTop="1">
      <c r="A138" s="51" t="s">
        <v>378</v>
      </c>
      <c r="E138" s="204">
        <f>E25+E70+E90+E117+E119+E132+E135</f>
        <v>2932225</v>
      </c>
      <c r="F138" s="204">
        <f>F25+F70+F90+F117+F119+F132+F135</f>
        <v>1822457.83</v>
      </c>
      <c r="G138" s="204">
        <f>E138-F138</f>
        <v>1109767.17</v>
      </c>
      <c r="H138" s="37" t="s">
        <v>73</v>
      </c>
    </row>
    <row r="139" spans="5:7" ht="21" customHeight="1">
      <c r="E139" s="204">
        <f>SUM(E137:E138)</f>
        <v>7311090</v>
      </c>
      <c r="F139" s="207">
        <f>SUM(F137:F138)</f>
        <v>5127475.58</v>
      </c>
      <c r="G139" s="204">
        <f>E139-F139</f>
        <v>2183614.42</v>
      </c>
    </row>
    <row r="149" spans="1:4" ht="21" customHeight="1">
      <c r="A149" s="52" t="s">
        <v>0</v>
      </c>
      <c r="B149" s="52"/>
      <c r="C149" s="52"/>
      <c r="D149" s="52"/>
    </row>
    <row r="150" spans="1:4" ht="20.25" customHeight="1">
      <c r="A150" s="52" t="str">
        <f>A2</f>
        <v>รายงานการจ่ายเงินตามข้อบัญญัติงบประมาณรายจ่าย ประจำปีงบประมาณ  พ.ศ.  2554</v>
      </c>
      <c r="B150" s="52"/>
      <c r="C150" s="52"/>
      <c r="D150" s="52"/>
    </row>
    <row r="151" spans="1:4" ht="20.25" customHeight="1">
      <c r="A151" s="52" t="str">
        <f>A3</f>
        <v>ตั้งแต่วันที่  1  ตุลาคม  2553  ถึงวันที่  31  กรกฎาคม  2554</v>
      </c>
      <c r="B151" s="52"/>
      <c r="C151" s="52"/>
      <c r="D151" s="52"/>
    </row>
    <row r="152" spans="1:4" ht="20.25" customHeight="1">
      <c r="A152" s="53" t="s">
        <v>132</v>
      </c>
      <c r="B152" s="54"/>
      <c r="C152" s="54"/>
      <c r="D152" s="54"/>
    </row>
    <row r="153" spans="1:4" ht="20.25" customHeight="1">
      <c r="A153" s="55" t="s">
        <v>4</v>
      </c>
      <c r="B153" s="28" t="s">
        <v>5</v>
      </c>
      <c r="C153" s="56" t="s">
        <v>6</v>
      </c>
      <c r="D153" s="28" t="s">
        <v>5</v>
      </c>
    </row>
    <row r="154" spans="1:4" ht="20.25" customHeight="1">
      <c r="A154" s="8"/>
      <c r="B154" s="57" t="s">
        <v>7</v>
      </c>
      <c r="C154" s="58" t="s">
        <v>8</v>
      </c>
      <c r="D154" s="57" t="s">
        <v>9</v>
      </c>
    </row>
    <row r="155" spans="1:4" ht="20.25" customHeight="1">
      <c r="A155" s="59" t="s">
        <v>133</v>
      </c>
      <c r="B155" s="60"/>
      <c r="C155" s="61"/>
      <c r="D155" s="34"/>
    </row>
    <row r="156" spans="1:4" ht="20.25" customHeight="1">
      <c r="A156" s="12" t="s">
        <v>12</v>
      </c>
      <c r="B156" s="33">
        <v>629380</v>
      </c>
      <c r="C156" s="16">
        <v>504957</v>
      </c>
      <c r="D156" s="17">
        <f>B156-C156</f>
        <v>124423</v>
      </c>
    </row>
    <row r="157" spans="1:4" ht="20.25" customHeight="1">
      <c r="A157" s="12" t="s">
        <v>134</v>
      </c>
      <c r="B157" s="33">
        <v>79120</v>
      </c>
      <c r="C157" s="16">
        <v>55169</v>
      </c>
      <c r="D157" s="17">
        <f>B157-C157</f>
        <v>23951</v>
      </c>
    </row>
    <row r="158" spans="1:7" ht="20.25" customHeight="1">
      <c r="A158" s="14" t="s">
        <v>135</v>
      </c>
      <c r="B158" s="15">
        <v>14000</v>
      </c>
      <c r="C158" s="16">
        <v>11100</v>
      </c>
      <c r="D158" s="17">
        <f>B158-C158</f>
        <v>2900</v>
      </c>
      <c r="E158" s="204">
        <f>B156+B157+B158</f>
        <v>722500</v>
      </c>
      <c r="F158" s="204">
        <f>C156+C157+C158</f>
        <v>571226</v>
      </c>
      <c r="G158" s="204">
        <f>E158-F158</f>
        <v>151274</v>
      </c>
    </row>
    <row r="159" spans="1:4" ht="20.25" customHeight="1">
      <c r="A159" s="39" t="s">
        <v>18</v>
      </c>
      <c r="B159" s="62"/>
      <c r="C159" s="16"/>
      <c r="D159" s="19"/>
    </row>
    <row r="160" spans="1:4" ht="20.25" customHeight="1">
      <c r="A160" s="12" t="s">
        <v>19</v>
      </c>
      <c r="B160" s="33">
        <v>74520</v>
      </c>
      <c r="C160" s="16">
        <v>62100</v>
      </c>
      <c r="D160" s="17">
        <f>B160-C160</f>
        <v>12420</v>
      </c>
    </row>
    <row r="161" spans="1:7" ht="20.25" customHeight="1">
      <c r="A161" s="12" t="s">
        <v>20</v>
      </c>
      <c r="B161" s="33">
        <v>23880</v>
      </c>
      <c r="C161" s="16">
        <v>19900</v>
      </c>
      <c r="D161" s="17">
        <f>B161-C161</f>
        <v>3980</v>
      </c>
      <c r="E161" s="204">
        <f>B160+B161</f>
        <v>98400</v>
      </c>
      <c r="F161" s="204">
        <f>C160+C161</f>
        <v>82000</v>
      </c>
      <c r="G161" s="204">
        <f>E161-F161</f>
        <v>16400</v>
      </c>
    </row>
    <row r="162" spans="1:4" ht="20.25" customHeight="1">
      <c r="A162" s="39" t="s">
        <v>21</v>
      </c>
      <c r="B162" s="40"/>
      <c r="C162" s="16"/>
      <c r="D162" s="19"/>
    </row>
    <row r="163" spans="1:4" ht="20.25" customHeight="1">
      <c r="A163" s="12" t="s">
        <v>136</v>
      </c>
      <c r="B163" s="33">
        <v>5000</v>
      </c>
      <c r="C163" s="16">
        <v>4450</v>
      </c>
      <c r="D163" s="17">
        <f aca="true" t="shared" si="7" ref="D163:D168">B163-C163</f>
        <v>550</v>
      </c>
    </row>
    <row r="164" spans="1:4" ht="20.25" customHeight="1">
      <c r="A164" s="12" t="s">
        <v>137</v>
      </c>
      <c r="B164" s="33">
        <v>35000</v>
      </c>
      <c r="C164" s="16">
        <v>21240</v>
      </c>
      <c r="D164" s="17">
        <f t="shared" si="7"/>
        <v>13760</v>
      </c>
    </row>
    <row r="165" spans="1:4" ht="20.25" customHeight="1">
      <c r="A165" s="12" t="s">
        <v>138</v>
      </c>
      <c r="B165" s="33">
        <v>81400</v>
      </c>
      <c r="C165" s="16">
        <v>66500</v>
      </c>
      <c r="D165" s="17">
        <f t="shared" si="7"/>
        <v>14900</v>
      </c>
    </row>
    <row r="166" spans="1:4" ht="20.25" customHeight="1">
      <c r="A166" s="12" t="s">
        <v>25</v>
      </c>
      <c r="B166" s="33">
        <v>5000</v>
      </c>
      <c r="C166" s="16">
        <v>2000</v>
      </c>
      <c r="D166" s="63">
        <f t="shared" si="7"/>
        <v>3000</v>
      </c>
    </row>
    <row r="167" spans="1:4" ht="20.25" customHeight="1">
      <c r="A167" s="12" t="s">
        <v>139</v>
      </c>
      <c r="B167" s="33">
        <v>35000</v>
      </c>
      <c r="C167" s="16">
        <v>29673</v>
      </c>
      <c r="D167" s="63">
        <f t="shared" si="7"/>
        <v>5327</v>
      </c>
    </row>
    <row r="168" spans="1:7" ht="20.25" customHeight="1">
      <c r="A168" s="21" t="s">
        <v>140</v>
      </c>
      <c r="B168" s="33">
        <v>151080</v>
      </c>
      <c r="C168" s="16"/>
      <c r="D168" s="63">
        <f t="shared" si="7"/>
        <v>151080</v>
      </c>
      <c r="E168" s="204">
        <f>B163+B164+B165+B166+B167+B168</f>
        <v>312480</v>
      </c>
      <c r="F168" s="204">
        <f>C163+C164+C165+C166+C167+C168</f>
        <v>123863</v>
      </c>
      <c r="G168" s="204">
        <f>E168-F168</f>
        <v>188617</v>
      </c>
    </row>
    <row r="169" spans="1:4" ht="20.25" customHeight="1">
      <c r="A169" s="39" t="s">
        <v>31</v>
      </c>
      <c r="B169" s="40"/>
      <c r="C169" s="16"/>
      <c r="D169" s="64"/>
    </row>
    <row r="170" spans="1:4" ht="20.25" customHeight="1">
      <c r="A170" s="12" t="s">
        <v>32</v>
      </c>
      <c r="B170" s="33">
        <v>40000</v>
      </c>
      <c r="C170" s="16">
        <v>37995</v>
      </c>
      <c r="D170" s="63">
        <f>B170-C170</f>
        <v>2005</v>
      </c>
    </row>
    <row r="171" spans="1:4" ht="20.25" customHeight="1">
      <c r="A171" s="12" t="s">
        <v>141</v>
      </c>
      <c r="B171" s="33">
        <v>10000</v>
      </c>
      <c r="C171" s="16">
        <v>4010</v>
      </c>
      <c r="D171" s="63">
        <f>B171-C171</f>
        <v>5990</v>
      </c>
    </row>
    <row r="172" spans="1:7" ht="20.25" customHeight="1">
      <c r="A172" s="12" t="s">
        <v>142</v>
      </c>
      <c r="B172" s="33">
        <v>30000</v>
      </c>
      <c r="C172" s="16">
        <v>23150</v>
      </c>
      <c r="D172" s="63">
        <f>B172-C172</f>
        <v>6850</v>
      </c>
      <c r="E172" s="204">
        <f>B170+B171+B172</f>
        <v>80000</v>
      </c>
      <c r="F172" s="204">
        <f>C170+C171+C172</f>
        <v>65155</v>
      </c>
      <c r="G172" s="204">
        <f>E172-F172</f>
        <v>14845</v>
      </c>
    </row>
    <row r="173" spans="1:4" ht="20.25" customHeight="1">
      <c r="A173" s="39" t="s">
        <v>76</v>
      </c>
      <c r="B173" s="40"/>
      <c r="C173" s="16"/>
      <c r="D173" s="64"/>
    </row>
    <row r="174" spans="1:4" ht="20.25" customHeight="1">
      <c r="A174" s="12" t="s">
        <v>77</v>
      </c>
      <c r="B174" s="33">
        <v>45000</v>
      </c>
      <c r="C174" s="16">
        <v>44542</v>
      </c>
      <c r="D174" s="17">
        <f>B174-C174</f>
        <v>458</v>
      </c>
    </row>
    <row r="175" spans="1:4" ht="20.25" customHeight="1">
      <c r="A175" s="12" t="s">
        <v>143</v>
      </c>
      <c r="B175" s="33">
        <v>3000</v>
      </c>
      <c r="C175" s="16">
        <v>1191</v>
      </c>
      <c r="D175" s="17">
        <f>B175-C175</f>
        <v>1809</v>
      </c>
    </row>
    <row r="176" spans="1:7" ht="20.25" customHeight="1">
      <c r="A176" s="12" t="s">
        <v>144</v>
      </c>
      <c r="B176" s="65">
        <v>10000</v>
      </c>
      <c r="C176" s="16">
        <v>8910</v>
      </c>
      <c r="D176" s="18">
        <f>B176-C176</f>
        <v>1090</v>
      </c>
      <c r="E176" s="204">
        <f>B174+B175+B176</f>
        <v>58000</v>
      </c>
      <c r="F176" s="204">
        <f>C174+C175+C176</f>
        <v>54643</v>
      </c>
      <c r="G176" s="204">
        <f>E176-F176</f>
        <v>3357</v>
      </c>
    </row>
    <row r="177" spans="1:4" ht="20.25" customHeight="1">
      <c r="A177" s="39" t="s">
        <v>145</v>
      </c>
      <c r="B177" s="40"/>
      <c r="C177" s="16"/>
      <c r="D177" s="19"/>
    </row>
    <row r="178" spans="1:7" ht="20.25" customHeight="1">
      <c r="A178" s="12" t="s">
        <v>146</v>
      </c>
      <c r="B178" s="33">
        <v>5000</v>
      </c>
      <c r="C178" s="16">
        <v>4455.59</v>
      </c>
      <c r="D178" s="17">
        <f>B178-C178</f>
        <v>544.4099999999999</v>
      </c>
      <c r="E178" s="204">
        <f>B178</f>
        <v>5000</v>
      </c>
      <c r="F178" s="204">
        <f>C178</f>
        <v>4455.59</v>
      </c>
      <c r="G178" s="204">
        <f>E178-F178</f>
        <v>544.4099999999999</v>
      </c>
    </row>
    <row r="179" spans="1:4" ht="20.25" customHeight="1">
      <c r="A179" s="39" t="s">
        <v>147</v>
      </c>
      <c r="B179" s="33"/>
      <c r="C179" s="66"/>
      <c r="D179" s="17"/>
    </row>
    <row r="180" spans="1:4" ht="20.25" customHeight="1">
      <c r="A180" s="12" t="s">
        <v>116</v>
      </c>
      <c r="B180" s="33"/>
      <c r="C180" s="66"/>
      <c r="D180" s="17"/>
    </row>
    <row r="181" spans="1:6" ht="20.25" customHeight="1">
      <c r="A181" s="12" t="s">
        <v>148</v>
      </c>
      <c r="B181" s="33">
        <v>20800</v>
      </c>
      <c r="C181" s="66">
        <v>20000</v>
      </c>
      <c r="D181" s="17">
        <f>B181-C181</f>
        <v>800</v>
      </c>
      <c r="F181" s="204"/>
    </row>
    <row r="182" spans="1:6" ht="20.25" customHeight="1">
      <c r="A182" s="12" t="s">
        <v>149</v>
      </c>
      <c r="B182" s="33"/>
      <c r="C182" s="66"/>
      <c r="D182" s="17"/>
      <c r="F182" s="204"/>
    </row>
    <row r="183" spans="1:6" ht="20.25" customHeight="1">
      <c r="A183" s="12" t="s">
        <v>150</v>
      </c>
      <c r="B183" s="33">
        <v>11000</v>
      </c>
      <c r="C183" s="66">
        <v>10990</v>
      </c>
      <c r="D183" s="17">
        <f>B183-C183</f>
        <v>10</v>
      </c>
      <c r="F183" s="204"/>
    </row>
    <row r="184" spans="1:6" ht="20.25" customHeight="1">
      <c r="A184" s="12" t="s">
        <v>151</v>
      </c>
      <c r="B184" s="33"/>
      <c r="C184" s="66"/>
      <c r="D184" s="17"/>
      <c r="F184" s="204"/>
    </row>
    <row r="185" spans="1:7" ht="20.25" customHeight="1">
      <c r="A185" s="67" t="s">
        <v>152</v>
      </c>
      <c r="B185" s="23">
        <v>14400</v>
      </c>
      <c r="C185" s="68">
        <v>11400</v>
      </c>
      <c r="D185" s="25">
        <f>B185-C185</f>
        <v>3000</v>
      </c>
      <c r="E185" s="204">
        <f>B181+B183+B185</f>
        <v>46200</v>
      </c>
      <c r="F185" s="204">
        <f>C181+C183+C185</f>
        <v>42390</v>
      </c>
      <c r="G185" s="204">
        <f>E185-F185</f>
        <v>3810</v>
      </c>
    </row>
    <row r="186" spans="1:7" ht="21" customHeight="1" thickBot="1">
      <c r="A186" s="69" t="s">
        <v>131</v>
      </c>
      <c r="B186" s="70">
        <f>SUM(B156:B185)</f>
        <v>1322580</v>
      </c>
      <c r="C186" s="71">
        <f>SUM(C156:C185)</f>
        <v>943732.59</v>
      </c>
      <c r="D186" s="72">
        <f>B186-C186</f>
        <v>378847.41000000003</v>
      </c>
      <c r="E186" s="204">
        <f>SUM(E158:E185)</f>
        <v>1322580</v>
      </c>
      <c r="F186" s="204">
        <f>SUM(F158:F185)</f>
        <v>943732.59</v>
      </c>
      <c r="G186" s="204">
        <f>E186-F186</f>
        <v>378847.41000000003</v>
      </c>
    </row>
    <row r="187" spans="1:7" ht="21" customHeight="1" thickTop="1">
      <c r="A187" s="52" t="s">
        <v>0</v>
      </c>
      <c r="B187" s="52"/>
      <c r="C187" s="52"/>
      <c r="D187" s="52"/>
      <c r="E187" s="204">
        <f>E186</f>
        <v>1322580</v>
      </c>
      <c r="F187" s="204">
        <f>F186</f>
        <v>943732.59</v>
      </c>
      <c r="G187" s="204">
        <f>G186</f>
        <v>378847.41000000003</v>
      </c>
    </row>
    <row r="188" spans="1:6" ht="21" customHeight="1">
      <c r="A188" s="52" t="str">
        <f>A150</f>
        <v>รายงานการจ่ายเงินตามข้อบัญญัติงบประมาณรายจ่าย ประจำปีงบประมาณ  พ.ศ.  2554</v>
      </c>
      <c r="B188" s="52"/>
      <c r="C188" s="52"/>
      <c r="D188" s="52"/>
      <c r="F188" s="207"/>
    </row>
    <row r="189" spans="1:4" ht="21" customHeight="1">
      <c r="A189" s="52" t="str">
        <f>A151</f>
        <v>ตั้งแต่วันที่  1  ตุลาคม  2553  ถึงวันที่  31  กรกฎาคม  2554</v>
      </c>
      <c r="B189" s="52"/>
      <c r="C189" s="52"/>
      <c r="D189" s="52"/>
    </row>
    <row r="190" spans="1:4" ht="21" customHeight="1">
      <c r="A190" s="53" t="s">
        <v>153</v>
      </c>
      <c r="B190" s="54"/>
      <c r="C190" s="54"/>
      <c r="D190" s="54"/>
    </row>
    <row r="191" spans="1:4" ht="21" customHeight="1">
      <c r="A191" s="55" t="s">
        <v>4</v>
      </c>
      <c r="B191" s="28" t="s">
        <v>5</v>
      </c>
      <c r="C191" s="56" t="s">
        <v>6</v>
      </c>
      <c r="D191" s="28" t="s">
        <v>5</v>
      </c>
    </row>
    <row r="192" spans="1:4" ht="21" customHeight="1">
      <c r="A192" s="8"/>
      <c r="B192" s="30" t="s">
        <v>7</v>
      </c>
      <c r="C192" s="73" t="s">
        <v>8</v>
      </c>
      <c r="D192" s="30" t="s">
        <v>9</v>
      </c>
    </row>
    <row r="193" spans="1:4" ht="21" customHeight="1">
      <c r="A193" s="59" t="s">
        <v>11</v>
      </c>
      <c r="B193" s="34"/>
      <c r="C193" s="34"/>
      <c r="D193" s="13"/>
    </row>
    <row r="194" spans="1:4" ht="21" customHeight="1">
      <c r="A194" s="12" t="s">
        <v>12</v>
      </c>
      <c r="B194" s="33">
        <v>462940</v>
      </c>
      <c r="C194" s="16">
        <v>380994</v>
      </c>
      <c r="D194" s="35">
        <f>B194-C194</f>
        <v>81946</v>
      </c>
    </row>
    <row r="195" spans="1:4" ht="21" customHeight="1">
      <c r="A195" s="12" t="s">
        <v>134</v>
      </c>
      <c r="B195" s="33">
        <v>76680</v>
      </c>
      <c r="C195" s="16">
        <v>47740</v>
      </c>
      <c r="D195" s="35">
        <f>B195-C195</f>
        <v>28940</v>
      </c>
    </row>
    <row r="196" spans="1:7" ht="21" customHeight="1">
      <c r="A196" s="14" t="s">
        <v>135</v>
      </c>
      <c r="B196" s="15">
        <v>7500</v>
      </c>
      <c r="C196" s="16">
        <v>6840</v>
      </c>
      <c r="D196" s="17">
        <f>B196-C196</f>
        <v>660</v>
      </c>
      <c r="E196" s="204">
        <f>B194+B195+B196</f>
        <v>547120</v>
      </c>
      <c r="F196" s="204">
        <f>C194+C195+C196</f>
        <v>435574</v>
      </c>
      <c r="G196" s="204">
        <f>E196-F196</f>
        <v>111546</v>
      </c>
    </row>
    <row r="197" spans="1:4" ht="21" customHeight="1">
      <c r="A197" s="39" t="s">
        <v>154</v>
      </c>
      <c r="B197" s="40"/>
      <c r="C197" s="16"/>
      <c r="D197" s="35"/>
    </row>
    <row r="198" spans="1:4" ht="21" customHeight="1">
      <c r="A198" s="12" t="s">
        <v>155</v>
      </c>
      <c r="B198" s="33">
        <v>185520</v>
      </c>
      <c r="C198" s="16">
        <v>155880</v>
      </c>
      <c r="D198" s="35">
        <f>B198-C198</f>
        <v>29640</v>
      </c>
    </row>
    <row r="199" spans="1:7" ht="21" customHeight="1">
      <c r="A199" s="12" t="s">
        <v>156</v>
      </c>
      <c r="B199" s="33">
        <v>36000</v>
      </c>
      <c r="C199" s="16">
        <v>30000</v>
      </c>
      <c r="D199" s="35">
        <f>B199-C199</f>
        <v>6000</v>
      </c>
      <c r="E199" s="204">
        <f>B198+B199</f>
        <v>221520</v>
      </c>
      <c r="F199" s="204">
        <f>C198+C199</f>
        <v>185880</v>
      </c>
      <c r="G199" s="204">
        <f>E199-F199</f>
        <v>35640</v>
      </c>
    </row>
    <row r="200" spans="1:4" ht="21" customHeight="1">
      <c r="A200" s="39" t="s">
        <v>18</v>
      </c>
      <c r="B200" s="40"/>
      <c r="C200" s="16"/>
      <c r="D200" s="35"/>
    </row>
    <row r="201" spans="1:4" ht="21" customHeight="1">
      <c r="A201" s="12" t="s">
        <v>19</v>
      </c>
      <c r="B201" s="33">
        <v>426120</v>
      </c>
      <c r="C201" s="16">
        <v>355100</v>
      </c>
      <c r="D201" s="35">
        <f>B201-C201</f>
        <v>71020</v>
      </c>
    </row>
    <row r="202" spans="1:7" ht="21" customHeight="1">
      <c r="A202" s="12" t="s">
        <v>20</v>
      </c>
      <c r="B202" s="33">
        <v>125400</v>
      </c>
      <c r="C202" s="16">
        <v>104600</v>
      </c>
      <c r="D202" s="35">
        <f>B202-C202</f>
        <v>20800</v>
      </c>
      <c r="E202" s="204">
        <f>B201+B202</f>
        <v>551520</v>
      </c>
      <c r="F202" s="204">
        <f>C201+C202</f>
        <v>459700</v>
      </c>
      <c r="G202" s="204">
        <f>E202-F202</f>
        <v>91820</v>
      </c>
    </row>
    <row r="203" spans="1:4" ht="21" customHeight="1">
      <c r="A203" s="39" t="s">
        <v>21</v>
      </c>
      <c r="B203" s="40"/>
      <c r="C203" s="16"/>
      <c r="D203" s="35"/>
    </row>
    <row r="204" spans="1:4" ht="21" customHeight="1">
      <c r="A204" s="12" t="s">
        <v>157</v>
      </c>
      <c r="B204" s="43">
        <v>43000</v>
      </c>
      <c r="C204" s="16">
        <v>36540</v>
      </c>
      <c r="D204" s="35">
        <f>B204-C204</f>
        <v>6460</v>
      </c>
    </row>
    <row r="205" spans="1:4" ht="21" customHeight="1">
      <c r="A205" s="12" t="s">
        <v>158</v>
      </c>
      <c r="B205" s="43">
        <v>23000</v>
      </c>
      <c r="C205" s="16"/>
      <c r="D205" s="35">
        <f>B205-C205</f>
        <v>23000</v>
      </c>
    </row>
    <row r="206" spans="1:4" ht="21" customHeight="1">
      <c r="A206" s="12" t="s">
        <v>159</v>
      </c>
      <c r="B206" s="43">
        <v>40000</v>
      </c>
      <c r="C206" s="16">
        <v>21954</v>
      </c>
      <c r="D206" s="35">
        <f>B206-C206</f>
        <v>18046</v>
      </c>
    </row>
    <row r="207" spans="1:4" ht="21" customHeight="1">
      <c r="A207" s="12" t="s">
        <v>160</v>
      </c>
      <c r="B207" s="33">
        <v>20000</v>
      </c>
      <c r="C207" s="16">
        <v>15819</v>
      </c>
      <c r="D207" s="35">
        <f>B207-C207</f>
        <v>4181</v>
      </c>
    </row>
    <row r="208" spans="1:7" ht="21" customHeight="1">
      <c r="A208" s="21" t="s">
        <v>161</v>
      </c>
      <c r="B208" s="33">
        <v>267180</v>
      </c>
      <c r="C208" s="16"/>
      <c r="D208" s="35">
        <f>B208-C208</f>
        <v>267180</v>
      </c>
      <c r="E208" s="204">
        <f>B204+B205+B206+B207+B208</f>
        <v>393180</v>
      </c>
      <c r="F208" s="204">
        <f>C204+C205+C206+C207+C208</f>
        <v>74313</v>
      </c>
      <c r="G208" s="204">
        <f>E208-F208</f>
        <v>318867</v>
      </c>
    </row>
    <row r="209" spans="1:4" ht="21" customHeight="1">
      <c r="A209" s="39" t="s">
        <v>31</v>
      </c>
      <c r="B209" s="40"/>
      <c r="C209" s="16"/>
      <c r="D209" s="35"/>
    </row>
    <row r="210" spans="1:4" ht="21" customHeight="1">
      <c r="A210" s="12" t="s">
        <v>32</v>
      </c>
      <c r="B210" s="33">
        <v>380000</v>
      </c>
      <c r="C210" s="16">
        <v>241545</v>
      </c>
      <c r="D210" s="35">
        <f>B210-C210</f>
        <v>138455</v>
      </c>
    </row>
    <row r="211" spans="1:4" ht="21" customHeight="1">
      <c r="A211" s="12" t="s">
        <v>162</v>
      </c>
      <c r="B211" s="33">
        <v>180000</v>
      </c>
      <c r="C211" s="16">
        <v>123840</v>
      </c>
      <c r="D211" s="35">
        <f>B211-C211</f>
        <v>56160</v>
      </c>
    </row>
    <row r="212" spans="1:7" ht="21" customHeight="1">
      <c r="A212" s="12" t="s">
        <v>142</v>
      </c>
      <c r="B212" s="33">
        <v>20000</v>
      </c>
      <c r="C212" s="16">
        <v>5710</v>
      </c>
      <c r="D212" s="35">
        <f>B212-C212</f>
        <v>14290</v>
      </c>
      <c r="E212" s="204">
        <f>B210+B211+B212</f>
        <v>580000</v>
      </c>
      <c r="F212" s="204">
        <f>C210+C211+C212</f>
        <v>371095</v>
      </c>
      <c r="G212" s="204">
        <f>E212-F212</f>
        <v>208905</v>
      </c>
    </row>
    <row r="213" spans="1:4" ht="21" customHeight="1">
      <c r="A213" s="39" t="s">
        <v>76</v>
      </c>
      <c r="B213" s="40"/>
      <c r="C213" s="16"/>
      <c r="D213" s="35"/>
    </row>
    <row r="214" spans="1:4" ht="21" customHeight="1">
      <c r="A214" s="12" t="s">
        <v>77</v>
      </c>
      <c r="B214" s="33">
        <v>15000</v>
      </c>
      <c r="C214" s="16">
        <v>7770</v>
      </c>
      <c r="D214" s="35">
        <f aca="true" t="shared" si="8" ref="D214:D221">B214-C214</f>
        <v>7230</v>
      </c>
    </row>
    <row r="215" spans="1:4" ht="21" customHeight="1">
      <c r="A215" s="12" t="s">
        <v>163</v>
      </c>
      <c r="B215" s="33">
        <v>40000</v>
      </c>
      <c r="C215" s="16">
        <v>27074</v>
      </c>
      <c r="D215" s="35">
        <f t="shared" si="8"/>
        <v>12926</v>
      </c>
    </row>
    <row r="216" spans="1:4" ht="21" customHeight="1">
      <c r="A216" s="12" t="s">
        <v>164</v>
      </c>
      <c r="B216" s="33">
        <v>65000</v>
      </c>
      <c r="C216" s="16">
        <v>54055.1</v>
      </c>
      <c r="D216" s="35">
        <f t="shared" si="8"/>
        <v>10944.900000000001</v>
      </c>
    </row>
    <row r="217" spans="1:4" ht="21" customHeight="1">
      <c r="A217" s="12" t="s">
        <v>165</v>
      </c>
      <c r="B217" s="33">
        <v>30000</v>
      </c>
      <c r="C217" s="16">
        <v>2600</v>
      </c>
      <c r="D217" s="35">
        <f t="shared" si="8"/>
        <v>27400</v>
      </c>
    </row>
    <row r="218" spans="1:4" ht="21" customHeight="1">
      <c r="A218" s="12" t="s">
        <v>166</v>
      </c>
      <c r="B218" s="33">
        <v>130000</v>
      </c>
      <c r="C218" s="16">
        <v>96169.01</v>
      </c>
      <c r="D218" s="35">
        <f t="shared" si="8"/>
        <v>33830.990000000005</v>
      </c>
    </row>
    <row r="219" spans="1:4" ht="21" customHeight="1">
      <c r="A219" s="12" t="s">
        <v>167</v>
      </c>
      <c r="B219" s="33">
        <v>20000</v>
      </c>
      <c r="C219" s="16">
        <v>11229.6</v>
      </c>
      <c r="D219" s="35">
        <f t="shared" si="8"/>
        <v>8770.4</v>
      </c>
    </row>
    <row r="220" spans="1:4" ht="21" customHeight="1">
      <c r="A220" s="12" t="s">
        <v>168</v>
      </c>
      <c r="B220" s="33">
        <v>5000</v>
      </c>
      <c r="C220" s="16"/>
      <c r="D220" s="35">
        <f t="shared" si="8"/>
        <v>5000</v>
      </c>
    </row>
    <row r="221" spans="1:7" ht="21" customHeight="1">
      <c r="A221" s="12" t="s">
        <v>169</v>
      </c>
      <c r="B221" s="33">
        <v>6000</v>
      </c>
      <c r="C221" s="16">
        <v>3459</v>
      </c>
      <c r="D221" s="35">
        <f t="shared" si="8"/>
        <v>2541</v>
      </c>
      <c r="E221" s="204">
        <f>B214+B215+B216+B217+B218+B219+B220+B221</f>
        <v>311000</v>
      </c>
      <c r="F221" s="204">
        <f>C214+C215++C216+C217+C218+C219+C220+C221</f>
        <v>202356.71</v>
      </c>
      <c r="G221" s="204">
        <f>E221-F221</f>
        <v>108643.29000000001</v>
      </c>
    </row>
    <row r="222" spans="1:4" ht="21" customHeight="1">
      <c r="A222" s="14"/>
      <c r="B222" s="33"/>
      <c r="C222" s="16"/>
      <c r="D222" s="35"/>
    </row>
    <row r="223" spans="1:4" ht="21" customHeight="1">
      <c r="A223" s="22"/>
      <c r="B223" s="23"/>
      <c r="C223" s="24"/>
      <c r="D223" s="38"/>
    </row>
    <row r="224" spans="1:4" ht="21" customHeight="1">
      <c r="A224" s="26" t="s">
        <v>170</v>
      </c>
      <c r="B224" s="27"/>
      <c r="C224" s="27"/>
      <c r="D224" s="27"/>
    </row>
    <row r="225" spans="1:4" ht="21" customHeight="1">
      <c r="A225" s="55" t="s">
        <v>4</v>
      </c>
      <c r="B225" s="28" t="s">
        <v>5</v>
      </c>
      <c r="C225" s="29" t="s">
        <v>6</v>
      </c>
      <c r="D225" s="74" t="s">
        <v>5</v>
      </c>
    </row>
    <row r="226" spans="1:4" ht="21" customHeight="1">
      <c r="A226" s="8"/>
      <c r="B226" s="30" t="s">
        <v>7</v>
      </c>
      <c r="C226" s="31" t="s">
        <v>8</v>
      </c>
      <c r="D226" s="75" t="s">
        <v>9</v>
      </c>
    </row>
    <row r="227" spans="1:4" ht="21" customHeight="1">
      <c r="A227" s="76" t="s">
        <v>98</v>
      </c>
      <c r="B227" s="57"/>
      <c r="C227" s="77"/>
      <c r="D227" s="78"/>
    </row>
    <row r="228" spans="1:4" ht="21" customHeight="1">
      <c r="A228" s="42" t="s">
        <v>99</v>
      </c>
      <c r="B228" s="57"/>
      <c r="C228" s="77"/>
      <c r="D228" s="78"/>
    </row>
    <row r="229" spans="1:7" ht="21" customHeight="1">
      <c r="A229" s="79" t="s">
        <v>171</v>
      </c>
      <c r="B229" s="80">
        <v>811400</v>
      </c>
      <c r="C229" s="66">
        <v>802000</v>
      </c>
      <c r="D229" s="16">
        <f>B229-C229</f>
        <v>9400</v>
      </c>
      <c r="E229" s="204">
        <f>B229</f>
        <v>811400</v>
      </c>
      <c r="F229" s="204">
        <f>C229</f>
        <v>802000</v>
      </c>
      <c r="G229" s="204">
        <f>E229-F229</f>
        <v>9400</v>
      </c>
    </row>
    <row r="230" spans="1:4" ht="21" customHeight="1">
      <c r="A230" s="79" t="s">
        <v>172</v>
      </c>
      <c r="B230" s="57"/>
      <c r="C230" s="77"/>
      <c r="D230" s="78"/>
    </row>
    <row r="231" spans="1:4" ht="21" customHeight="1">
      <c r="A231" s="76" t="s">
        <v>115</v>
      </c>
      <c r="B231" s="44"/>
      <c r="C231" s="81"/>
      <c r="D231" s="44"/>
    </row>
    <row r="232" spans="1:4" ht="21" customHeight="1">
      <c r="A232" s="79" t="s">
        <v>173</v>
      </c>
      <c r="B232" s="44"/>
      <c r="C232" s="81"/>
      <c r="D232" s="44"/>
    </row>
    <row r="233" spans="1:4" ht="21" customHeight="1">
      <c r="A233" s="82" t="s">
        <v>174</v>
      </c>
      <c r="B233" s="44">
        <v>4800</v>
      </c>
      <c r="C233" s="81">
        <v>3800</v>
      </c>
      <c r="D233" s="44">
        <f>B233-C233</f>
        <v>1000</v>
      </c>
    </row>
    <row r="234" spans="1:4" ht="21" customHeight="1">
      <c r="A234" s="79" t="s">
        <v>175</v>
      </c>
      <c r="B234" s="44">
        <v>3000</v>
      </c>
      <c r="C234" s="81">
        <v>2550</v>
      </c>
      <c r="D234" s="44">
        <f>B234-C234</f>
        <v>450</v>
      </c>
    </row>
    <row r="235" spans="1:4" ht="21" customHeight="1">
      <c r="A235" s="79" t="s">
        <v>149</v>
      </c>
      <c r="B235" s="44"/>
      <c r="C235" s="81"/>
      <c r="D235" s="44"/>
    </row>
    <row r="236" spans="1:4" ht="21" customHeight="1">
      <c r="A236" s="12" t="s">
        <v>176</v>
      </c>
      <c r="B236" s="44">
        <v>11000</v>
      </c>
      <c r="C236" s="81">
        <v>10990</v>
      </c>
      <c r="D236" s="44">
        <f>B236-C236</f>
        <v>10</v>
      </c>
    </row>
    <row r="237" spans="1:4" ht="21" customHeight="1">
      <c r="A237" s="12" t="s">
        <v>177</v>
      </c>
      <c r="B237" s="44"/>
      <c r="C237" s="81"/>
      <c r="D237" s="44"/>
    </row>
    <row r="238" spans="1:4" ht="21" customHeight="1">
      <c r="A238" s="12" t="s">
        <v>178</v>
      </c>
      <c r="B238" s="44">
        <v>2515</v>
      </c>
      <c r="C238" s="81">
        <v>2300</v>
      </c>
      <c r="D238" s="44">
        <f>B238-C238</f>
        <v>215</v>
      </c>
    </row>
    <row r="239" spans="1:4" ht="21" customHeight="1">
      <c r="A239" s="12" t="s">
        <v>179</v>
      </c>
      <c r="B239" s="44">
        <v>8560</v>
      </c>
      <c r="C239" s="81">
        <v>6850</v>
      </c>
      <c r="D239" s="44">
        <f>B239-C239</f>
        <v>1710</v>
      </c>
    </row>
    <row r="240" spans="1:8" ht="21" customHeight="1">
      <c r="A240" s="79" t="s">
        <v>180</v>
      </c>
      <c r="B240" s="44">
        <v>12000</v>
      </c>
      <c r="C240" s="81">
        <v>9200</v>
      </c>
      <c r="D240" s="44">
        <f>B240-C240</f>
        <v>2800</v>
      </c>
      <c r="E240" s="204">
        <f>B233+B234+B236+B238+B239+B240</f>
        <v>41875</v>
      </c>
      <c r="F240" s="204">
        <f>C233+C234+C236+C238+C239+C240</f>
        <v>35690</v>
      </c>
      <c r="G240" s="204">
        <f>E240-F240</f>
        <v>6185</v>
      </c>
      <c r="H240" s="2" t="s">
        <v>73</v>
      </c>
    </row>
    <row r="241" spans="1:4" ht="21" customHeight="1">
      <c r="A241" s="39" t="s">
        <v>128</v>
      </c>
      <c r="B241" s="43"/>
      <c r="C241" s="44"/>
      <c r="D241" s="43"/>
    </row>
    <row r="242" spans="1:4" ht="21" customHeight="1">
      <c r="A242" s="12" t="s">
        <v>181</v>
      </c>
      <c r="B242" s="33">
        <v>287600</v>
      </c>
      <c r="C242" s="16"/>
      <c r="D242" s="35">
        <f>B242-C242</f>
        <v>287600</v>
      </c>
    </row>
    <row r="243" spans="1:4" ht="21" customHeight="1">
      <c r="A243" s="83" t="s">
        <v>182</v>
      </c>
      <c r="B243" s="33">
        <v>0</v>
      </c>
      <c r="C243" s="16"/>
      <c r="D243" s="35">
        <f>B243-C243</f>
        <v>0</v>
      </c>
    </row>
    <row r="244" spans="1:4" ht="21" customHeight="1">
      <c r="A244" s="84" t="s">
        <v>183</v>
      </c>
      <c r="B244" s="33">
        <v>354400</v>
      </c>
      <c r="C244" s="16"/>
      <c r="D244" s="35">
        <f>B244-C244</f>
        <v>354400</v>
      </c>
    </row>
    <row r="245" spans="1:4" ht="21" customHeight="1">
      <c r="A245" s="12" t="s">
        <v>184</v>
      </c>
      <c r="B245" s="33">
        <v>0</v>
      </c>
      <c r="C245" s="16"/>
      <c r="D245" s="35">
        <f>B245-C245</f>
        <v>0</v>
      </c>
    </row>
    <row r="246" spans="1:8" ht="21" customHeight="1">
      <c r="A246" s="83" t="s">
        <v>185</v>
      </c>
      <c r="B246" s="33">
        <v>344500</v>
      </c>
      <c r="C246" s="16"/>
      <c r="D246" s="35">
        <f>B246-C246</f>
        <v>344500</v>
      </c>
      <c r="E246" s="204">
        <f>B242+B244+B246</f>
        <v>986500</v>
      </c>
      <c r="F246" s="204">
        <f>C242+C244+C246</f>
        <v>0</v>
      </c>
      <c r="G246" s="204">
        <f>E246-F246</f>
        <v>986500</v>
      </c>
      <c r="H246" s="37" t="s">
        <v>73</v>
      </c>
    </row>
    <row r="247" spans="1:4" ht="21" customHeight="1">
      <c r="A247" s="12"/>
      <c r="B247" s="33"/>
      <c r="C247" s="16"/>
      <c r="D247" s="35"/>
    </row>
    <row r="248" spans="1:7" ht="21" customHeight="1" thickBot="1">
      <c r="A248" s="85" t="s">
        <v>131</v>
      </c>
      <c r="B248" s="86">
        <f>SUM(B194:B247)</f>
        <v>4444115</v>
      </c>
      <c r="C248" s="87">
        <f>SUM(C194:C247)</f>
        <v>2566608.71</v>
      </c>
      <c r="D248" s="88">
        <f>B248-C248</f>
        <v>1877506.29</v>
      </c>
      <c r="E248" s="204">
        <f>E196+E199+E202+E208+E212+E221</f>
        <v>2604340</v>
      </c>
      <c r="F248" s="204">
        <f>F196+F199+F202+F208+F212+F221</f>
        <v>1728918.71</v>
      </c>
      <c r="G248" s="204">
        <f>E248-F248</f>
        <v>875421.29</v>
      </c>
    </row>
    <row r="249" spans="1:8" ht="21" customHeight="1" thickTop="1">
      <c r="A249" s="51" t="s">
        <v>378</v>
      </c>
      <c r="E249" s="204">
        <f>E229+E240+E246</f>
        <v>1839775</v>
      </c>
      <c r="F249" s="204">
        <f>F229+F240+F246</f>
        <v>837690</v>
      </c>
      <c r="G249" s="204">
        <f>E249-F249</f>
        <v>1002085</v>
      </c>
      <c r="H249" s="37" t="s">
        <v>73</v>
      </c>
    </row>
    <row r="250" spans="5:7" ht="21" customHeight="1">
      <c r="E250" s="204">
        <f>SUM(E248:E249)</f>
        <v>4444115</v>
      </c>
      <c r="F250" s="207">
        <f>SUM(F248:F249)</f>
        <v>2566608.71</v>
      </c>
      <c r="G250" s="204">
        <f>SUM(G248:G249)</f>
        <v>1877506.29</v>
      </c>
    </row>
    <row r="261" spans="1:4" ht="21" customHeight="1">
      <c r="A261" s="52" t="s">
        <v>0</v>
      </c>
      <c r="B261" s="52"/>
      <c r="C261" s="52"/>
      <c r="D261" s="52"/>
    </row>
    <row r="262" spans="1:4" ht="21" customHeight="1">
      <c r="A262" s="52" t="str">
        <f>A188</f>
        <v>รายงานการจ่ายเงินตามข้อบัญญัติงบประมาณรายจ่าย ประจำปีงบประมาณ  พ.ศ.  2554</v>
      </c>
      <c r="B262" s="52"/>
      <c r="C262" s="52"/>
      <c r="D262" s="52"/>
    </row>
    <row r="263" spans="1:4" ht="21" customHeight="1">
      <c r="A263" s="52" t="str">
        <f>A189</f>
        <v>ตั้งแต่วันที่  1  ตุลาคม  2553  ถึงวันที่  31  กรกฎาคม  2554</v>
      </c>
      <c r="B263" s="52"/>
      <c r="C263" s="52"/>
      <c r="D263" s="52"/>
    </row>
    <row r="264" spans="1:4" ht="21" customHeight="1">
      <c r="A264" s="53" t="s">
        <v>186</v>
      </c>
      <c r="B264" s="54"/>
      <c r="C264" s="54"/>
      <c r="D264" s="54"/>
    </row>
    <row r="265" spans="1:4" ht="21" customHeight="1">
      <c r="A265" s="89" t="s">
        <v>4</v>
      </c>
      <c r="B265" s="28" t="s">
        <v>5</v>
      </c>
      <c r="C265" s="56" t="s">
        <v>6</v>
      </c>
      <c r="D265" s="28" t="s">
        <v>5</v>
      </c>
    </row>
    <row r="266" spans="1:4" ht="21" customHeight="1">
      <c r="A266" s="90"/>
      <c r="B266" s="57" t="s">
        <v>7</v>
      </c>
      <c r="C266" s="58" t="s">
        <v>8</v>
      </c>
      <c r="D266" s="57" t="s">
        <v>9</v>
      </c>
    </row>
    <row r="267" spans="1:4" ht="21" customHeight="1">
      <c r="A267" s="59" t="s">
        <v>187</v>
      </c>
      <c r="B267" s="60"/>
      <c r="C267" s="61"/>
      <c r="D267" s="34"/>
    </row>
    <row r="268" spans="1:4" ht="21" customHeight="1">
      <c r="A268" s="12" t="s">
        <v>188</v>
      </c>
      <c r="B268" s="33"/>
      <c r="C268" s="16"/>
      <c r="D268" s="35"/>
    </row>
    <row r="269" spans="1:4" ht="21" customHeight="1">
      <c r="A269" s="83" t="s">
        <v>189</v>
      </c>
      <c r="B269" s="33">
        <v>88445</v>
      </c>
      <c r="C269" s="16">
        <v>88445</v>
      </c>
      <c r="D269" s="35">
        <f>B269-C269</f>
        <v>0</v>
      </c>
    </row>
    <row r="270" spans="1:4" ht="21" customHeight="1">
      <c r="A270" s="12" t="s">
        <v>190</v>
      </c>
      <c r="B270" s="33">
        <v>119202</v>
      </c>
      <c r="C270" s="16">
        <v>87912</v>
      </c>
      <c r="D270" s="35">
        <f>B270-C270</f>
        <v>31290</v>
      </c>
    </row>
    <row r="271" spans="1:4" ht="21" customHeight="1">
      <c r="A271" s="12" t="s">
        <v>191</v>
      </c>
      <c r="B271" s="33">
        <v>60000</v>
      </c>
      <c r="C271" s="16">
        <v>60000</v>
      </c>
      <c r="D271" s="35">
        <f>B271-C271</f>
        <v>0</v>
      </c>
    </row>
    <row r="272" spans="1:4" ht="21" customHeight="1">
      <c r="A272" s="12" t="s">
        <v>192</v>
      </c>
      <c r="B272" s="33"/>
      <c r="C272" s="16"/>
      <c r="D272" s="35"/>
    </row>
    <row r="273" spans="1:4" ht="21" customHeight="1">
      <c r="A273" s="12" t="s">
        <v>193</v>
      </c>
      <c r="B273" s="33">
        <v>264000</v>
      </c>
      <c r="C273" s="16">
        <v>132000</v>
      </c>
      <c r="D273" s="35">
        <f>B273-C273</f>
        <v>132000</v>
      </c>
    </row>
    <row r="274" spans="1:4" ht="21" customHeight="1">
      <c r="A274" s="83" t="s">
        <v>194</v>
      </c>
      <c r="B274" s="33">
        <v>516340</v>
      </c>
      <c r="C274" s="16"/>
      <c r="D274" s="35">
        <f>B274-C274</f>
        <v>516340</v>
      </c>
    </row>
    <row r="275" spans="1:4" ht="21" customHeight="1">
      <c r="A275" s="12" t="s">
        <v>195</v>
      </c>
      <c r="B275" s="33"/>
      <c r="C275" s="16"/>
      <c r="D275" s="35"/>
    </row>
    <row r="276" spans="1:4" ht="21" customHeight="1">
      <c r="A276" s="12" t="s">
        <v>196</v>
      </c>
      <c r="B276" s="33">
        <v>96000</v>
      </c>
      <c r="C276" s="16">
        <v>48000</v>
      </c>
      <c r="D276" s="35">
        <f>B276-C276</f>
        <v>48000</v>
      </c>
    </row>
    <row r="277" spans="1:4" ht="21" customHeight="1">
      <c r="A277" s="83" t="s">
        <v>197</v>
      </c>
      <c r="B277" s="33">
        <v>25000</v>
      </c>
      <c r="C277" s="16"/>
      <c r="D277" s="35">
        <f>B277-C277</f>
        <v>25000</v>
      </c>
    </row>
    <row r="278" spans="1:7" ht="21" customHeight="1">
      <c r="A278" s="12" t="s">
        <v>198</v>
      </c>
      <c r="B278" s="33">
        <v>425000</v>
      </c>
      <c r="C278" s="16">
        <v>357280.3</v>
      </c>
      <c r="D278" s="35">
        <f>B278-C278</f>
        <v>67719.70000000001</v>
      </c>
      <c r="E278" s="204">
        <f>B269+B270+B271+B273+B276+B278</f>
        <v>1052647</v>
      </c>
      <c r="F278" s="204">
        <f>C269+C270+C271+C273+C276+C278</f>
        <v>773637.3</v>
      </c>
      <c r="G278" s="204">
        <f>E278-F278</f>
        <v>279009.69999999995</v>
      </c>
    </row>
    <row r="279" spans="1:8" ht="21" customHeight="1">
      <c r="A279" s="12"/>
      <c r="B279" s="33"/>
      <c r="C279" s="16"/>
      <c r="D279" s="35"/>
      <c r="E279" s="204">
        <f>B274+B277</f>
        <v>541340</v>
      </c>
      <c r="F279" s="204">
        <f>C274+C277</f>
        <v>0</v>
      </c>
      <c r="G279" s="204">
        <f>E279-F279</f>
        <v>541340</v>
      </c>
      <c r="H279" s="37" t="s">
        <v>73</v>
      </c>
    </row>
    <row r="280" spans="1:7" ht="21" customHeight="1" thickBot="1">
      <c r="A280" s="85" t="s">
        <v>131</v>
      </c>
      <c r="B280" s="48">
        <f>SUM(B269:B279)</f>
        <v>1593987</v>
      </c>
      <c r="C280" s="91">
        <f>SUM(C269:C279)</f>
        <v>773637.3</v>
      </c>
      <c r="D280" s="92">
        <f>B280-C280</f>
        <v>820349.7</v>
      </c>
      <c r="E280" s="204">
        <f>SUM(E278:E279)</f>
        <v>1593987</v>
      </c>
      <c r="F280" s="204">
        <f>SUM(F278:F279)</f>
        <v>773637.3</v>
      </c>
      <c r="G280" s="204">
        <f>SUM(G278:G279)</f>
        <v>820349.7</v>
      </c>
    </row>
    <row r="281" spans="1:6" ht="21" customHeight="1" thickTop="1">
      <c r="A281" s="51" t="s">
        <v>378</v>
      </c>
      <c r="F281" s="204"/>
    </row>
    <row r="282" spans="1:7" ht="21" customHeight="1">
      <c r="A282" s="51"/>
      <c r="E282" s="202" t="s">
        <v>199</v>
      </c>
      <c r="F282" s="203" t="s">
        <v>200</v>
      </c>
      <c r="G282" s="202" t="s">
        <v>10</v>
      </c>
    </row>
    <row r="283" spans="1:7" ht="21" customHeight="1">
      <c r="A283" s="51"/>
      <c r="E283" s="204">
        <f>E137+E186+E248+E278</f>
        <v>9358432</v>
      </c>
      <c r="F283" s="204">
        <f>F137+F186+F248+F278</f>
        <v>6751306.35</v>
      </c>
      <c r="G283" s="204">
        <f>G137+G186+G248+G278</f>
        <v>2607125.6500000004</v>
      </c>
    </row>
    <row r="284" spans="5:7" ht="21" customHeight="1">
      <c r="E284" s="204">
        <f>E138+E249+E279</f>
        <v>5313340</v>
      </c>
      <c r="F284" s="204">
        <f>F138+F249+F279</f>
        <v>2660147.83</v>
      </c>
      <c r="G284" s="204">
        <f>G138+G249+G279</f>
        <v>2653192.17</v>
      </c>
    </row>
    <row r="285" spans="5:7" ht="21" customHeight="1">
      <c r="E285" s="208">
        <f>SUM(E283:E284)</f>
        <v>14671772</v>
      </c>
      <c r="F285" s="207">
        <f>SUM(F283:F284)</f>
        <v>9411454.18</v>
      </c>
      <c r="G285" s="208">
        <f>SUM(G283:G284)</f>
        <v>5260317.82</v>
      </c>
    </row>
    <row r="286" spans="5:7" ht="21" customHeight="1">
      <c r="E286" s="204">
        <f>E139+E186+E250+E280</f>
        <v>14671772</v>
      </c>
      <c r="F286" s="204">
        <f>F139+F187+F250+F280</f>
        <v>9411454.18</v>
      </c>
      <c r="G286" s="204">
        <f>G139+G187+G250+G280</f>
        <v>5260317.82</v>
      </c>
    </row>
  </sheetData>
  <mergeCells count="23">
    <mergeCell ref="A264:D264"/>
    <mergeCell ref="A1:D1"/>
    <mergeCell ref="A2:D2"/>
    <mergeCell ref="A3:D3"/>
    <mergeCell ref="A4:D4"/>
    <mergeCell ref="A76:A77"/>
    <mergeCell ref="A113:A114"/>
    <mergeCell ref="A5:A6"/>
    <mergeCell ref="A39:A40"/>
    <mergeCell ref="A149:D149"/>
    <mergeCell ref="A150:D150"/>
    <mergeCell ref="A151:D151"/>
    <mergeCell ref="A152:D152"/>
    <mergeCell ref="A153:A154"/>
    <mergeCell ref="A187:D187"/>
    <mergeCell ref="A188:D188"/>
    <mergeCell ref="A189:D189"/>
    <mergeCell ref="A190:D190"/>
    <mergeCell ref="A263:D263"/>
    <mergeCell ref="A191:A192"/>
    <mergeCell ref="A225:A226"/>
    <mergeCell ref="A261:D261"/>
    <mergeCell ref="A262:D262"/>
  </mergeCells>
  <printOptions/>
  <pageMargins left="0.7480314960629921" right="0.15748031496062992" top="0.787401574803149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57"/>
  <sheetViews>
    <sheetView view="pageBreakPreview" zoomScaleSheetLayoutView="100" workbookViewId="0" topLeftCell="A1">
      <selection activeCell="E1" sqref="E1:E16384"/>
    </sheetView>
  </sheetViews>
  <sheetFormatPr defaultColWidth="9.140625" defaultRowHeight="12.75"/>
  <cols>
    <col min="1" max="1" width="63.28125" style="114" customWidth="1"/>
    <col min="2" max="3" width="14.57421875" style="93" bestFit="1" customWidth="1"/>
    <col min="4" max="4" width="13.140625" style="93" customWidth="1"/>
    <col min="5" max="5" width="16.140625" style="209" customWidth="1"/>
    <col min="6" max="16384" width="9.140625" style="93" customWidth="1"/>
  </cols>
  <sheetData>
    <row r="1" spans="1:4" ht="21">
      <c r="A1" s="52" t="s">
        <v>0</v>
      </c>
      <c r="B1" s="52"/>
      <c r="C1" s="52"/>
      <c r="D1" s="52"/>
    </row>
    <row r="2" spans="1:4" ht="21">
      <c r="A2" s="52" t="s">
        <v>201</v>
      </c>
      <c r="B2" s="52"/>
      <c r="C2" s="52"/>
      <c r="D2" s="52"/>
    </row>
    <row r="3" spans="1:4" ht="21">
      <c r="A3" s="52" t="str">
        <f>'รายจ่าย 3 ส่วน'!A3</f>
        <v>ตั้งแต่วันที่  1  ตุลาคม  2553  ถึงวันที่  31  กรกฎาคม  2554</v>
      </c>
      <c r="B3" s="52"/>
      <c r="C3" s="52"/>
      <c r="D3" s="52"/>
    </row>
    <row r="4" spans="1:4" ht="15" customHeight="1">
      <c r="A4" s="53"/>
      <c r="B4" s="54"/>
      <c r="C4" s="54"/>
      <c r="D4" s="54"/>
    </row>
    <row r="5" spans="1:4" ht="21">
      <c r="A5" s="94" t="s">
        <v>4</v>
      </c>
      <c r="B5" s="95" t="s">
        <v>5</v>
      </c>
      <c r="C5" s="96" t="s">
        <v>6</v>
      </c>
      <c r="D5" s="95" t="s">
        <v>5</v>
      </c>
    </row>
    <row r="6" spans="1:4" ht="21">
      <c r="A6" s="97"/>
      <c r="B6" s="98" t="s">
        <v>202</v>
      </c>
      <c r="C6" s="99" t="s">
        <v>8</v>
      </c>
      <c r="D6" s="98" t="s">
        <v>9</v>
      </c>
    </row>
    <row r="7" spans="1:5" s="2" customFormat="1" ht="19.5">
      <c r="A7" s="82" t="s">
        <v>203</v>
      </c>
      <c r="B7" s="100">
        <v>2223000</v>
      </c>
      <c r="C7" s="100"/>
      <c r="D7" s="100">
        <f>B7-C9-C10-C11-C12-C13-C14-C15-C16-C17-C18</f>
        <v>31000</v>
      </c>
      <c r="E7" s="199"/>
    </row>
    <row r="8" spans="1:5" s="2" customFormat="1" ht="19.5">
      <c r="A8" s="82" t="s">
        <v>204</v>
      </c>
      <c r="B8" s="43"/>
      <c r="C8" s="43"/>
      <c r="D8" s="43"/>
      <c r="E8" s="199"/>
    </row>
    <row r="9" spans="1:5" s="2" customFormat="1" ht="19.5">
      <c r="A9" s="101" t="s">
        <v>205</v>
      </c>
      <c r="B9" s="43"/>
      <c r="C9" s="43">
        <v>208500</v>
      </c>
      <c r="D9" s="43"/>
      <c r="E9" s="199"/>
    </row>
    <row r="10" spans="1:5" s="2" customFormat="1" ht="19.5">
      <c r="A10" s="101" t="s">
        <v>206</v>
      </c>
      <c r="B10" s="43"/>
      <c r="C10" s="43">
        <v>209000</v>
      </c>
      <c r="D10" s="43"/>
      <c r="E10" s="199"/>
    </row>
    <row r="11" spans="1:5" s="2" customFormat="1" ht="19.5">
      <c r="A11" s="101" t="s">
        <v>207</v>
      </c>
      <c r="B11" s="43"/>
      <c r="C11" s="43">
        <v>212500</v>
      </c>
      <c r="D11" s="43"/>
      <c r="E11" s="199"/>
    </row>
    <row r="12" spans="1:5" s="2" customFormat="1" ht="19.5">
      <c r="A12" s="101" t="s">
        <v>208</v>
      </c>
      <c r="B12" s="43"/>
      <c r="C12" s="43">
        <v>217500</v>
      </c>
      <c r="D12" s="43"/>
      <c r="E12" s="199"/>
    </row>
    <row r="13" spans="1:5" s="2" customFormat="1" ht="19.5">
      <c r="A13" s="101" t="s">
        <v>209</v>
      </c>
      <c r="B13" s="43"/>
      <c r="C13" s="43">
        <v>210000</v>
      </c>
      <c r="D13" s="43"/>
      <c r="E13" s="199"/>
    </row>
    <row r="14" spans="1:5" s="2" customFormat="1" ht="19.5">
      <c r="A14" s="101" t="s">
        <v>210</v>
      </c>
      <c r="B14" s="43"/>
      <c r="C14" s="43">
        <v>210500</v>
      </c>
      <c r="D14" s="43"/>
      <c r="E14" s="199"/>
    </row>
    <row r="15" spans="1:5" s="2" customFormat="1" ht="19.5">
      <c r="A15" s="101" t="s">
        <v>211</v>
      </c>
      <c r="B15" s="43"/>
      <c r="C15" s="43">
        <v>231000</v>
      </c>
      <c r="D15" s="43"/>
      <c r="E15" s="199"/>
    </row>
    <row r="16" spans="1:5" s="2" customFormat="1" ht="19.5">
      <c r="A16" s="101" t="s">
        <v>212</v>
      </c>
      <c r="B16" s="43"/>
      <c r="C16" s="43">
        <v>231000</v>
      </c>
      <c r="D16" s="43"/>
      <c r="E16" s="199"/>
    </row>
    <row r="17" spans="1:5" s="2" customFormat="1" ht="19.5">
      <c r="A17" s="101" t="s">
        <v>213</v>
      </c>
      <c r="B17" s="43"/>
      <c r="C17" s="43">
        <v>231000</v>
      </c>
      <c r="D17" s="43"/>
      <c r="E17" s="199"/>
    </row>
    <row r="18" spans="1:5" s="2" customFormat="1" ht="19.5">
      <c r="A18" s="101" t="s">
        <v>214</v>
      </c>
      <c r="B18" s="43"/>
      <c r="C18" s="43">
        <v>231000</v>
      </c>
      <c r="D18" s="43"/>
      <c r="E18" s="199"/>
    </row>
    <row r="19" spans="1:5" ht="21">
      <c r="A19" s="102" t="s">
        <v>215</v>
      </c>
      <c r="B19" s="43">
        <v>167000</v>
      </c>
      <c r="C19" s="43"/>
      <c r="D19" s="43">
        <f>B19-C21-C22-C23-C24-C25-C26-C27-C28-C29-C30</f>
        <v>0</v>
      </c>
      <c r="E19" s="210"/>
    </row>
    <row r="20" spans="1:4" ht="21">
      <c r="A20" s="82" t="s">
        <v>216</v>
      </c>
      <c r="B20" s="43"/>
      <c r="C20" s="43"/>
      <c r="D20" s="43"/>
    </row>
    <row r="21" spans="1:4" ht="21">
      <c r="A21" s="101" t="s">
        <v>205</v>
      </c>
      <c r="B21" s="43"/>
      <c r="C21" s="43">
        <v>13000</v>
      </c>
      <c r="D21" s="43"/>
    </row>
    <row r="22" spans="1:4" ht="21">
      <c r="A22" s="101" t="s">
        <v>206</v>
      </c>
      <c r="B22" s="43"/>
      <c r="C22" s="43">
        <v>14000</v>
      </c>
      <c r="D22" s="43"/>
    </row>
    <row r="23" spans="1:4" ht="21">
      <c r="A23" s="101" t="s">
        <v>207</v>
      </c>
      <c r="B23" s="43"/>
      <c r="C23" s="43">
        <v>13500</v>
      </c>
      <c r="D23" s="43"/>
    </row>
    <row r="24" spans="1:4" ht="21">
      <c r="A24" s="101" t="s">
        <v>208</v>
      </c>
      <c r="B24" s="43"/>
      <c r="C24" s="43">
        <v>13500</v>
      </c>
      <c r="D24" s="43"/>
    </row>
    <row r="25" spans="1:4" ht="21">
      <c r="A25" s="101" t="s">
        <v>209</v>
      </c>
      <c r="B25" s="43"/>
      <c r="C25" s="43">
        <v>13500</v>
      </c>
      <c r="D25" s="43"/>
    </row>
    <row r="26" spans="1:4" ht="21">
      <c r="A26" s="101" t="s">
        <v>210</v>
      </c>
      <c r="B26" s="43"/>
      <c r="C26" s="43">
        <v>13500</v>
      </c>
      <c r="D26" s="43"/>
    </row>
    <row r="27" spans="1:4" ht="21">
      <c r="A27" s="101" t="s">
        <v>211</v>
      </c>
      <c r="B27" s="43"/>
      <c r="C27" s="43">
        <v>21500</v>
      </c>
      <c r="D27" s="43"/>
    </row>
    <row r="28" spans="1:4" ht="21">
      <c r="A28" s="101" t="s">
        <v>212</v>
      </c>
      <c r="B28" s="43"/>
      <c r="C28" s="43">
        <v>21500</v>
      </c>
      <c r="D28" s="43"/>
    </row>
    <row r="29" spans="1:4" ht="21">
      <c r="A29" s="101" t="s">
        <v>213</v>
      </c>
      <c r="B29" s="43"/>
      <c r="C29" s="43">
        <v>21500</v>
      </c>
      <c r="D29" s="43"/>
    </row>
    <row r="30" spans="1:4" ht="21">
      <c r="A30" s="101" t="s">
        <v>214</v>
      </c>
      <c r="B30" s="43"/>
      <c r="C30" s="43">
        <v>21500</v>
      </c>
      <c r="D30" s="43"/>
    </row>
    <row r="31" spans="1:4" ht="21">
      <c r="A31" s="82" t="s">
        <v>217</v>
      </c>
      <c r="B31" s="43">
        <v>6000</v>
      </c>
      <c r="C31" s="43">
        <v>6000</v>
      </c>
      <c r="D31" s="43">
        <f>B31-C31</f>
        <v>0</v>
      </c>
    </row>
    <row r="32" spans="1:4" ht="21">
      <c r="A32" s="82" t="s">
        <v>218</v>
      </c>
      <c r="B32" s="43"/>
      <c r="C32" s="43"/>
      <c r="D32" s="43"/>
    </row>
    <row r="33" spans="1:4" ht="21">
      <c r="A33" s="101" t="s">
        <v>219</v>
      </c>
      <c r="B33" s="43">
        <v>44496</v>
      </c>
      <c r="C33" s="43"/>
      <c r="D33" s="43">
        <f>B33-C35-C36-C38-C39-C40-C41</f>
        <v>16</v>
      </c>
    </row>
    <row r="34" spans="1:4" ht="21">
      <c r="A34" s="101" t="s">
        <v>220</v>
      </c>
      <c r="B34" s="43"/>
      <c r="C34" s="43"/>
      <c r="D34" s="43"/>
    </row>
    <row r="35" spans="1:4" ht="21">
      <c r="A35" s="101" t="s">
        <v>221</v>
      </c>
      <c r="B35" s="43"/>
      <c r="C35" s="43">
        <v>13500</v>
      </c>
      <c r="D35" s="43"/>
    </row>
    <row r="36" spans="1:4" ht="21">
      <c r="A36" s="101" t="s">
        <v>222</v>
      </c>
      <c r="B36" s="43"/>
      <c r="C36" s="43">
        <v>5990</v>
      </c>
      <c r="D36" s="43"/>
    </row>
    <row r="37" spans="1:4" ht="21">
      <c r="A37" s="101" t="s">
        <v>223</v>
      </c>
      <c r="B37" s="43"/>
      <c r="C37" s="43"/>
      <c r="D37" s="43"/>
    </row>
    <row r="38" spans="1:4" ht="21">
      <c r="A38" s="101" t="s">
        <v>224</v>
      </c>
      <c r="B38" s="43"/>
      <c r="C38" s="43">
        <v>5820</v>
      </c>
      <c r="D38" s="43"/>
    </row>
    <row r="39" spans="1:4" ht="21">
      <c r="A39" s="101" t="s">
        <v>225</v>
      </c>
      <c r="B39" s="43"/>
      <c r="C39" s="43">
        <v>12600</v>
      </c>
      <c r="D39" s="43"/>
    </row>
    <row r="40" spans="1:4" ht="21">
      <c r="A40" s="101" t="s">
        <v>226</v>
      </c>
      <c r="B40" s="43"/>
      <c r="C40" s="43">
        <v>1770</v>
      </c>
      <c r="D40" s="43"/>
    </row>
    <row r="41" spans="1:4" ht="21">
      <c r="A41" s="101" t="s">
        <v>227</v>
      </c>
      <c r="B41" s="43"/>
      <c r="C41" s="43">
        <v>4800</v>
      </c>
      <c r="D41" s="43"/>
    </row>
    <row r="42" spans="1:4" ht="21">
      <c r="A42" s="103" t="s">
        <v>228</v>
      </c>
      <c r="B42" s="43">
        <v>10000</v>
      </c>
      <c r="C42" s="43">
        <v>10000</v>
      </c>
      <c r="D42" s="43">
        <f>B42-C42</f>
        <v>0</v>
      </c>
    </row>
    <row r="43" spans="1:4" ht="21">
      <c r="A43" s="104"/>
      <c r="B43" s="45"/>
      <c r="C43" s="45"/>
      <c r="D43" s="45"/>
    </row>
    <row r="44" spans="1:4" ht="21">
      <c r="A44" s="105" t="s">
        <v>229</v>
      </c>
      <c r="B44" s="106"/>
      <c r="C44" s="106"/>
      <c r="D44" s="106"/>
    </row>
    <row r="45" spans="1:4" ht="21">
      <c r="A45" s="107"/>
      <c r="B45" s="108"/>
      <c r="C45" s="108"/>
      <c r="D45" s="108"/>
    </row>
    <row r="46" spans="1:4" ht="21">
      <c r="A46" s="94" t="s">
        <v>4</v>
      </c>
      <c r="B46" s="95" t="s">
        <v>5</v>
      </c>
      <c r="C46" s="96" t="s">
        <v>6</v>
      </c>
      <c r="D46" s="95" t="s">
        <v>5</v>
      </c>
    </row>
    <row r="47" spans="1:4" ht="21">
      <c r="A47" s="97"/>
      <c r="B47" s="98" t="s">
        <v>202</v>
      </c>
      <c r="C47" s="99" t="s">
        <v>8</v>
      </c>
      <c r="D47" s="98" t="s">
        <v>9</v>
      </c>
    </row>
    <row r="48" spans="1:4" ht="21">
      <c r="A48" s="42" t="s">
        <v>230</v>
      </c>
      <c r="B48" s="43">
        <v>107710</v>
      </c>
      <c r="C48" s="43"/>
      <c r="D48" s="43">
        <f>B48-C49-C50-C51-C52-C53-C54</f>
        <v>403.73999999999796</v>
      </c>
    </row>
    <row r="49" spans="1:4" ht="21">
      <c r="A49" s="101" t="s">
        <v>231</v>
      </c>
      <c r="B49" s="43"/>
      <c r="C49" s="43">
        <v>60000</v>
      </c>
      <c r="D49" s="43"/>
    </row>
    <row r="50" spans="1:4" ht="21">
      <c r="A50" s="101" t="s">
        <v>232</v>
      </c>
      <c r="B50" s="43"/>
      <c r="C50" s="43">
        <v>6718.26</v>
      </c>
      <c r="D50" s="43"/>
    </row>
    <row r="51" spans="1:4" ht="21">
      <c r="A51" s="109" t="s">
        <v>233</v>
      </c>
      <c r="B51" s="43"/>
      <c r="C51" s="43">
        <v>13386</v>
      </c>
      <c r="D51" s="43"/>
    </row>
    <row r="52" spans="1:4" ht="21">
      <c r="A52" s="109" t="s">
        <v>234</v>
      </c>
      <c r="B52" s="43"/>
      <c r="C52" s="43">
        <v>6999</v>
      </c>
      <c r="D52" s="43"/>
    </row>
    <row r="53" spans="1:4" ht="21">
      <c r="A53" s="109" t="s">
        <v>235</v>
      </c>
      <c r="B53" s="43"/>
      <c r="C53" s="43">
        <v>8250</v>
      </c>
      <c r="D53" s="43"/>
    </row>
    <row r="54" spans="1:4" ht="21">
      <c r="A54" s="109" t="s">
        <v>236</v>
      </c>
      <c r="B54" s="43"/>
      <c r="C54" s="43">
        <v>11953</v>
      </c>
      <c r="D54" s="43"/>
    </row>
    <row r="55" spans="1:4" ht="21">
      <c r="A55" s="109" t="s">
        <v>237</v>
      </c>
      <c r="B55" s="43">
        <v>11994.89</v>
      </c>
      <c r="C55" s="43">
        <v>0</v>
      </c>
      <c r="D55" s="43">
        <f>B55-C55</f>
        <v>11994.89</v>
      </c>
    </row>
    <row r="56" spans="1:4" ht="21">
      <c r="A56" s="110"/>
      <c r="B56" s="43"/>
      <c r="C56" s="43"/>
      <c r="D56" s="43"/>
    </row>
    <row r="57" spans="1:5" ht="21.75" thickBot="1">
      <c r="A57" s="111" t="s">
        <v>131</v>
      </c>
      <c r="B57" s="112">
        <f>SUM(B7:B56)</f>
        <v>2570200.89</v>
      </c>
      <c r="C57" s="113">
        <f>SUM(C7:C56)</f>
        <v>2526786.26</v>
      </c>
      <c r="D57" s="112">
        <f>SUM(D7:D56)</f>
        <v>43414.63</v>
      </c>
      <c r="E57" s="210">
        <f>B57-C57</f>
        <v>43414.630000000354</v>
      </c>
    </row>
    <row r="58" ht="21.75" thickTop="1"/>
  </sheetData>
  <mergeCells count="4">
    <mergeCell ref="A1:D1"/>
    <mergeCell ref="A2:D2"/>
    <mergeCell ref="A3:D3"/>
    <mergeCell ref="A4:D4"/>
  </mergeCells>
  <printOptions/>
  <pageMargins left="0.7480314960629921" right="0.15748031496062992" top="0.7874015748031497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62"/>
  <sheetViews>
    <sheetView view="pageBreakPreview" zoomScaleSheetLayoutView="100" workbookViewId="0" topLeftCell="A1">
      <selection activeCell="E1" sqref="E1:E16384"/>
    </sheetView>
  </sheetViews>
  <sheetFormatPr defaultColWidth="9.140625" defaultRowHeight="12.75"/>
  <cols>
    <col min="1" max="1" width="57.57421875" style="114" customWidth="1"/>
    <col min="2" max="2" width="14.140625" style="93" bestFit="1" customWidth="1"/>
    <col min="3" max="4" width="14.140625" style="93" customWidth="1"/>
    <col min="5" max="5" width="16.140625" style="209" customWidth="1"/>
    <col min="6" max="16384" width="9.140625" style="93" customWidth="1"/>
  </cols>
  <sheetData>
    <row r="1" spans="1:4" ht="21">
      <c r="A1" s="52" t="s">
        <v>0</v>
      </c>
      <c r="B1" s="52"/>
      <c r="C1" s="52"/>
      <c r="D1" s="52"/>
    </row>
    <row r="2" spans="1:4" ht="21">
      <c r="A2" s="52" t="s">
        <v>238</v>
      </c>
      <c r="B2" s="52"/>
      <c r="C2" s="52"/>
      <c r="D2" s="52"/>
    </row>
    <row r="3" spans="1:4" ht="21">
      <c r="A3" s="52" t="s">
        <v>239</v>
      </c>
      <c r="B3" s="52"/>
      <c r="C3" s="52"/>
      <c r="D3" s="52"/>
    </row>
    <row r="4" spans="1:4" ht="21">
      <c r="A4" s="52" t="s">
        <v>240</v>
      </c>
      <c r="B4" s="52"/>
      <c r="C4" s="52"/>
      <c r="D4" s="52"/>
    </row>
    <row r="5" spans="1:4" ht="21">
      <c r="A5" s="52" t="str">
        <f>'รับ-จ่ายเงินอุดหนุนเฉพาะกิจ'!A3:D3</f>
        <v>ตั้งแต่วันที่  1  ตุลาคม  2553  ถึงวันที่  31  กรกฎาคม  2554</v>
      </c>
      <c r="B5" s="52"/>
      <c r="C5" s="52"/>
      <c r="D5" s="52"/>
    </row>
    <row r="6" spans="1:4" ht="21">
      <c r="A6" s="53"/>
      <c r="B6" s="54"/>
      <c r="C6" s="54"/>
      <c r="D6" s="54"/>
    </row>
    <row r="7" spans="1:4" ht="21">
      <c r="A7" s="94" t="s">
        <v>241</v>
      </c>
      <c r="B7" s="95" t="s">
        <v>5</v>
      </c>
      <c r="C7" s="96" t="s">
        <v>6</v>
      </c>
      <c r="D7" s="95" t="s">
        <v>5</v>
      </c>
    </row>
    <row r="8" spans="1:4" ht="21">
      <c r="A8" s="97"/>
      <c r="B8" s="98" t="s">
        <v>242</v>
      </c>
      <c r="C8" s="99" t="s">
        <v>8</v>
      </c>
      <c r="D8" s="98" t="s">
        <v>9</v>
      </c>
    </row>
    <row r="9" spans="1:5" s="2" customFormat="1" ht="19.5">
      <c r="A9" s="115" t="s">
        <v>243</v>
      </c>
      <c r="B9" s="43">
        <v>418300</v>
      </c>
      <c r="C9" s="43">
        <v>0</v>
      </c>
      <c r="D9" s="43">
        <f>B9-C9</f>
        <v>418300</v>
      </c>
      <c r="E9" s="199"/>
    </row>
    <row r="10" spans="1:5" s="2" customFormat="1" ht="19.5">
      <c r="A10" s="115" t="s">
        <v>244</v>
      </c>
      <c r="B10" s="43">
        <v>393100</v>
      </c>
      <c r="C10" s="43">
        <v>380000</v>
      </c>
      <c r="D10" s="43">
        <f>B10-C10</f>
        <v>13100</v>
      </c>
      <c r="E10" s="204"/>
    </row>
    <row r="11" spans="1:5" s="2" customFormat="1" ht="19.5">
      <c r="A11" s="115" t="s">
        <v>245</v>
      </c>
      <c r="B11" s="43">
        <v>115600</v>
      </c>
      <c r="C11" s="43">
        <v>102000</v>
      </c>
      <c r="D11" s="43">
        <f>B11-C11</f>
        <v>13600</v>
      </c>
      <c r="E11" s="199"/>
    </row>
    <row r="12" spans="1:5" s="2" customFormat="1" ht="19.5">
      <c r="A12" s="116" t="s">
        <v>246</v>
      </c>
      <c r="B12" s="43">
        <v>89230</v>
      </c>
      <c r="C12" s="43">
        <v>89000</v>
      </c>
      <c r="D12" s="43">
        <f>B12-C12</f>
        <v>230</v>
      </c>
      <c r="E12" s="199"/>
    </row>
    <row r="13" spans="1:5" s="2" customFormat="1" ht="19.5">
      <c r="A13" s="116" t="s">
        <v>247</v>
      </c>
      <c r="B13" s="43">
        <v>90400</v>
      </c>
      <c r="C13" s="43">
        <v>89500</v>
      </c>
      <c r="D13" s="43">
        <f>B13-C13</f>
        <v>900</v>
      </c>
      <c r="E13" s="199"/>
    </row>
    <row r="14" spans="1:5" s="2" customFormat="1" ht="19.5">
      <c r="A14" s="104" t="s">
        <v>248</v>
      </c>
      <c r="B14" s="43"/>
      <c r="C14" s="43"/>
      <c r="D14" s="43"/>
      <c r="E14" s="199"/>
    </row>
    <row r="15" spans="1:5" s="2" customFormat="1" ht="20.25" thickBot="1">
      <c r="A15" s="117" t="s">
        <v>131</v>
      </c>
      <c r="B15" s="118">
        <f>SUM(B9:B14)</f>
        <v>1106630</v>
      </c>
      <c r="C15" s="119">
        <f>SUM(C9:C14)</f>
        <v>660500</v>
      </c>
      <c r="D15" s="118">
        <f>SUM(D9:D14)</f>
        <v>446130</v>
      </c>
      <c r="E15" s="204">
        <f>B15-C15</f>
        <v>446130</v>
      </c>
    </row>
    <row r="16" spans="1:5" s="2" customFormat="1" ht="20.25" thickTop="1">
      <c r="A16" s="120"/>
      <c r="E16" s="199"/>
    </row>
    <row r="17" spans="1:5" s="2" customFormat="1" ht="19.5">
      <c r="A17" s="120"/>
      <c r="E17" s="199"/>
    </row>
    <row r="18" spans="1:5" s="2" customFormat="1" ht="19.5">
      <c r="A18" s="120"/>
      <c r="E18" s="199"/>
    </row>
    <row r="19" spans="1:5" s="2" customFormat="1" ht="19.5">
      <c r="A19" s="120"/>
      <c r="E19" s="199"/>
    </row>
    <row r="20" spans="1:5" s="2" customFormat="1" ht="19.5">
      <c r="A20" s="120"/>
      <c r="E20" s="199"/>
    </row>
    <row r="21" spans="1:5" s="2" customFormat="1" ht="19.5">
      <c r="A21" s="120"/>
      <c r="E21" s="199"/>
    </row>
    <row r="22" spans="1:5" s="2" customFormat="1" ht="19.5">
      <c r="A22" s="120"/>
      <c r="E22" s="199"/>
    </row>
    <row r="23" spans="1:5" s="2" customFormat="1" ht="19.5">
      <c r="A23" s="120"/>
      <c r="E23" s="199"/>
    </row>
    <row r="24" spans="1:5" s="2" customFormat="1" ht="19.5">
      <c r="A24" s="120"/>
      <c r="E24" s="199"/>
    </row>
    <row r="25" spans="1:5" s="2" customFormat="1" ht="19.5">
      <c r="A25" s="120"/>
      <c r="E25" s="199"/>
    </row>
    <row r="26" spans="1:5" s="2" customFormat="1" ht="19.5">
      <c r="A26" s="120"/>
      <c r="E26" s="199"/>
    </row>
    <row r="27" spans="1:5" s="2" customFormat="1" ht="19.5">
      <c r="A27" s="120"/>
      <c r="E27" s="199"/>
    </row>
    <row r="28" spans="1:5" s="2" customFormat="1" ht="19.5">
      <c r="A28" s="120"/>
      <c r="E28" s="199"/>
    </row>
    <row r="29" spans="1:5" s="2" customFormat="1" ht="19.5">
      <c r="A29" s="120"/>
      <c r="E29" s="199"/>
    </row>
    <row r="30" spans="1:5" s="2" customFormat="1" ht="19.5">
      <c r="A30" s="120"/>
      <c r="E30" s="199"/>
    </row>
    <row r="31" spans="1:5" s="2" customFormat="1" ht="19.5">
      <c r="A31" s="120"/>
      <c r="E31" s="199"/>
    </row>
    <row r="32" spans="1:5" s="2" customFormat="1" ht="19.5">
      <c r="A32" s="120"/>
      <c r="E32" s="199"/>
    </row>
    <row r="33" spans="1:5" s="2" customFormat="1" ht="19.5">
      <c r="A33" s="120"/>
      <c r="E33" s="199"/>
    </row>
    <row r="34" spans="1:5" s="2" customFormat="1" ht="19.5">
      <c r="A34" s="120"/>
      <c r="E34" s="199"/>
    </row>
    <row r="35" spans="1:5" s="2" customFormat="1" ht="19.5">
      <c r="A35" s="120"/>
      <c r="E35" s="199"/>
    </row>
    <row r="36" spans="1:5" s="2" customFormat="1" ht="19.5">
      <c r="A36" s="120"/>
      <c r="E36" s="199"/>
    </row>
    <row r="37" spans="1:5" s="2" customFormat="1" ht="19.5">
      <c r="A37" s="120"/>
      <c r="E37" s="199"/>
    </row>
    <row r="38" spans="1:5" s="2" customFormat="1" ht="19.5">
      <c r="A38" s="120"/>
      <c r="E38" s="199"/>
    </row>
    <row r="39" spans="1:5" s="2" customFormat="1" ht="19.5">
      <c r="A39" s="120"/>
      <c r="E39" s="199"/>
    </row>
    <row r="40" spans="1:5" s="2" customFormat="1" ht="19.5">
      <c r="A40" s="120"/>
      <c r="E40" s="199"/>
    </row>
    <row r="41" spans="1:5" s="2" customFormat="1" ht="19.5">
      <c r="A41" s="120"/>
      <c r="E41" s="199"/>
    </row>
    <row r="42" spans="1:5" s="2" customFormat="1" ht="19.5">
      <c r="A42" s="120"/>
      <c r="E42" s="199"/>
    </row>
    <row r="43" spans="1:5" s="2" customFormat="1" ht="19.5">
      <c r="A43" s="120"/>
      <c r="E43" s="199"/>
    </row>
    <row r="44" spans="1:5" s="2" customFormat="1" ht="19.5">
      <c r="A44" s="120"/>
      <c r="E44" s="199"/>
    </row>
    <row r="45" spans="1:5" s="2" customFormat="1" ht="19.5">
      <c r="A45" s="120"/>
      <c r="E45" s="199"/>
    </row>
    <row r="46" spans="1:5" s="2" customFormat="1" ht="19.5">
      <c r="A46" s="120"/>
      <c r="E46" s="199"/>
    </row>
    <row r="47" spans="1:5" s="2" customFormat="1" ht="19.5">
      <c r="A47" s="120"/>
      <c r="E47" s="199"/>
    </row>
    <row r="48" spans="1:5" s="2" customFormat="1" ht="19.5">
      <c r="A48" s="120"/>
      <c r="E48" s="199"/>
    </row>
    <row r="49" spans="1:5" s="2" customFormat="1" ht="19.5">
      <c r="A49" s="120"/>
      <c r="E49" s="199"/>
    </row>
    <row r="50" spans="1:5" s="2" customFormat="1" ht="19.5">
      <c r="A50" s="120"/>
      <c r="E50" s="199"/>
    </row>
    <row r="51" spans="1:5" s="2" customFormat="1" ht="19.5">
      <c r="A51" s="120"/>
      <c r="E51" s="199"/>
    </row>
    <row r="52" spans="1:5" s="2" customFormat="1" ht="19.5">
      <c r="A52" s="120"/>
      <c r="E52" s="199"/>
    </row>
    <row r="53" spans="1:5" s="2" customFormat="1" ht="19.5">
      <c r="A53" s="120"/>
      <c r="E53" s="199"/>
    </row>
    <row r="54" spans="1:5" s="2" customFormat="1" ht="19.5">
      <c r="A54" s="120"/>
      <c r="E54" s="199"/>
    </row>
    <row r="55" spans="1:5" s="2" customFormat="1" ht="19.5">
      <c r="A55" s="120"/>
      <c r="E55" s="199"/>
    </row>
    <row r="56" spans="1:5" s="2" customFormat="1" ht="19.5">
      <c r="A56" s="120"/>
      <c r="E56" s="199"/>
    </row>
    <row r="57" spans="1:5" s="2" customFormat="1" ht="19.5">
      <c r="A57" s="120"/>
      <c r="E57" s="199"/>
    </row>
    <row r="58" spans="1:5" s="2" customFormat="1" ht="19.5">
      <c r="A58" s="120"/>
      <c r="E58" s="199"/>
    </row>
    <row r="59" spans="1:5" s="2" customFormat="1" ht="19.5">
      <c r="A59" s="120"/>
      <c r="E59" s="199"/>
    </row>
    <row r="60" spans="1:5" s="2" customFormat="1" ht="19.5">
      <c r="A60" s="120"/>
      <c r="E60" s="199"/>
    </row>
    <row r="61" spans="1:5" s="2" customFormat="1" ht="19.5">
      <c r="A61" s="120"/>
      <c r="E61" s="199"/>
    </row>
    <row r="62" spans="1:5" s="2" customFormat="1" ht="19.5">
      <c r="A62" s="120"/>
      <c r="E62" s="199"/>
    </row>
  </sheetData>
  <mergeCells count="6">
    <mergeCell ref="A1:D1"/>
    <mergeCell ref="A2:D2"/>
    <mergeCell ref="A5:D5"/>
    <mergeCell ref="A6:D6"/>
    <mergeCell ref="A3:D3"/>
    <mergeCell ref="A4:D4"/>
  </mergeCells>
  <printOptions/>
  <pageMargins left="0.7480314960629921" right="0.15748031496062992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2011-06-08T09:35:25Z</cp:lastPrinted>
  <dcterms:created xsi:type="dcterms:W3CDTF">2006-10-25T03:19:55Z</dcterms:created>
  <dcterms:modified xsi:type="dcterms:W3CDTF">2011-08-04T02:06:33Z</dcterms:modified>
  <cp:category/>
  <cp:version/>
  <cp:contentType/>
  <cp:contentStatus/>
</cp:coreProperties>
</file>